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21 TARYBOS POSEDIS\SP\"/>
    </mc:Choice>
  </mc:AlternateContent>
  <bookViews>
    <workbookView xWindow="0" yWindow="0" windowWidth="19200" windowHeight="7350"/>
  </bookViews>
  <sheets>
    <sheet name="Patikslintas planas" sheetId="9" r:id="rId1"/>
  </sheets>
  <definedNames>
    <definedName name="_xlnm._FilterDatabase" localSheetId="0" hidden="1">'Patikslintas planas'!$A$8:$H$121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9" l="1"/>
  <c r="G33" i="9" l="1"/>
  <c r="E31" i="9"/>
  <c r="E29" i="9" s="1"/>
  <c r="C115" i="9"/>
  <c r="C108" i="9"/>
  <c r="C103" i="9"/>
  <c r="C83" i="9"/>
  <c r="D83" i="9"/>
  <c r="C95" i="9"/>
  <c r="C90" i="9"/>
  <c r="C70" i="9"/>
  <c r="G32" i="9"/>
  <c r="G30" i="9"/>
  <c r="E38" i="9" l="1"/>
  <c r="G31" i="9"/>
  <c r="C45" i="9" l="1"/>
  <c r="C29" i="9"/>
  <c r="C28" i="9" s="1"/>
  <c r="C27" i="9" s="1"/>
  <c r="C26" i="9" s="1"/>
  <c r="C23" i="9" s="1"/>
  <c r="G87" i="9"/>
  <c r="C18" i="9"/>
  <c r="C74" i="9"/>
  <c r="C59" i="9"/>
  <c r="F29" i="9"/>
  <c r="C44" i="9" l="1"/>
  <c r="D95" i="9" l="1"/>
  <c r="E95" i="9"/>
  <c r="F95" i="9"/>
  <c r="G121" i="9"/>
  <c r="G120" i="9"/>
  <c r="F119" i="9"/>
  <c r="E119" i="9"/>
  <c r="D119" i="9"/>
  <c r="G118" i="9"/>
  <c r="G117" i="9"/>
  <c r="G116" i="9"/>
  <c r="F115" i="9"/>
  <c r="E115" i="9"/>
  <c r="D115" i="9"/>
  <c r="G114" i="9"/>
  <c r="G113" i="9"/>
  <c r="G112" i="9"/>
  <c r="G111" i="9"/>
  <c r="G110" i="9"/>
  <c r="G109" i="9"/>
  <c r="F108" i="9"/>
  <c r="E108" i="9"/>
  <c r="D108" i="9"/>
  <c r="G107" i="9"/>
  <c r="G106" i="9"/>
  <c r="G105" i="9"/>
  <c r="G104" i="9"/>
  <c r="F103" i="9"/>
  <c r="E103" i="9"/>
  <c r="D103" i="9"/>
  <c r="G102" i="9"/>
  <c r="G101" i="9"/>
  <c r="G100" i="9"/>
  <c r="G99" i="9"/>
  <c r="G98" i="9"/>
  <c r="G97" i="9"/>
  <c r="G96" i="9"/>
  <c r="G94" i="9"/>
  <c r="G93" i="9"/>
  <c r="G92" i="9"/>
  <c r="G91" i="9"/>
  <c r="F90" i="9"/>
  <c r="E90" i="9"/>
  <c r="D90" i="9"/>
  <c r="G89" i="9"/>
  <c r="G86" i="9"/>
  <c r="G85" i="9"/>
  <c r="G84" i="9"/>
  <c r="G83" i="9" s="1"/>
  <c r="F83" i="9"/>
  <c r="E83" i="9"/>
  <c r="G82" i="9"/>
  <c r="G81" i="9"/>
  <c r="G80" i="9"/>
  <c r="G79" i="9"/>
  <c r="G78" i="9"/>
  <c r="G77" i="9"/>
  <c r="G76" i="9"/>
  <c r="G75" i="9"/>
  <c r="F74" i="9"/>
  <c r="E74" i="9"/>
  <c r="D74" i="9"/>
  <c r="G73" i="9"/>
  <c r="G72" i="9"/>
  <c r="G71" i="9"/>
  <c r="F70" i="9"/>
  <c r="E70" i="9"/>
  <c r="D70" i="9"/>
  <c r="G69" i="9"/>
  <c r="G68" i="9"/>
  <c r="G67" i="9"/>
  <c r="G66" i="9"/>
  <c r="G65" i="9"/>
  <c r="G64" i="9"/>
  <c r="G63" i="9"/>
  <c r="G62" i="9"/>
  <c r="G61" i="9"/>
  <c r="G60" i="9"/>
  <c r="F59" i="9"/>
  <c r="E59" i="9"/>
  <c r="D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F45" i="9"/>
  <c r="E45" i="9"/>
  <c r="D45" i="9"/>
  <c r="G43" i="9"/>
  <c r="G42" i="9" s="1"/>
  <c r="F42" i="9"/>
  <c r="E42" i="9"/>
  <c r="D42" i="9"/>
  <c r="G41" i="9"/>
  <c r="F40" i="9"/>
  <c r="E40" i="9"/>
  <c r="D40" i="9"/>
  <c r="C40" i="9"/>
  <c r="F39" i="9"/>
  <c r="E39" i="9"/>
  <c r="D39" i="9"/>
  <c r="C39" i="9"/>
  <c r="F38" i="9"/>
  <c r="C38" i="9"/>
  <c r="F37" i="9"/>
  <c r="E37" i="9"/>
  <c r="D37" i="9"/>
  <c r="C37" i="9"/>
  <c r="G28" i="9"/>
  <c r="G27" i="9"/>
  <c r="G26" i="9"/>
  <c r="D25" i="9"/>
  <c r="D23" i="9" s="1"/>
  <c r="G24" i="9"/>
  <c r="F23" i="9"/>
  <c r="E23" i="9"/>
  <c r="G22" i="9"/>
  <c r="G21" i="9"/>
  <c r="G20" i="9"/>
  <c r="G19" i="9"/>
  <c r="F18" i="9"/>
  <c r="E18" i="9"/>
  <c r="G17" i="9"/>
  <c r="G16" i="9"/>
  <c r="G15" i="9"/>
  <c r="G14" i="9"/>
  <c r="F13" i="9"/>
  <c r="E13" i="9"/>
  <c r="D13" i="9"/>
  <c r="C13" i="9"/>
  <c r="C9" i="9" s="1"/>
  <c r="G12" i="9"/>
  <c r="G11" i="9"/>
  <c r="G10" i="9"/>
  <c r="C36" i="9" l="1"/>
  <c r="C35" i="9" s="1"/>
  <c r="E9" i="9"/>
  <c r="D44" i="9"/>
  <c r="F44" i="9"/>
  <c r="E44" i="9"/>
  <c r="G70" i="9"/>
  <c r="F9" i="9"/>
  <c r="G119" i="9"/>
  <c r="E36" i="9"/>
  <c r="G90" i="9"/>
  <c r="G95" i="9"/>
  <c r="G39" i="9"/>
  <c r="G40" i="9"/>
  <c r="F36" i="9"/>
  <c r="G115" i="9"/>
  <c r="G103" i="9"/>
  <c r="G25" i="9"/>
  <c r="D38" i="9"/>
  <c r="G38" i="9" s="1"/>
  <c r="G45" i="9"/>
  <c r="D18" i="9"/>
  <c r="G59" i="9"/>
  <c r="G74" i="9"/>
  <c r="G108" i="9"/>
  <c r="G13" i="9"/>
  <c r="G37" i="9"/>
  <c r="G23" i="9"/>
  <c r="G44" i="9" l="1"/>
  <c r="E35" i="9"/>
  <c r="E34" i="9" s="1"/>
  <c r="F35" i="9"/>
  <c r="F34" i="9" s="1"/>
  <c r="D36" i="9"/>
  <c r="D35" i="9" s="1"/>
  <c r="G36" i="9"/>
  <c r="G18" i="9"/>
  <c r="G35" i="9" l="1"/>
  <c r="G29" i="9" l="1"/>
  <c r="G9" i="9" s="1"/>
  <c r="D29" i="9"/>
  <c r="D9" i="9" l="1"/>
  <c r="D34" i="9" s="1"/>
  <c r="G34" i="9" s="1"/>
</calcChain>
</file>

<file path=xl/sharedStrings.xml><?xml version="1.0" encoding="utf-8"?>
<sst xmlns="http://schemas.openxmlformats.org/spreadsheetml/2006/main" count="235" uniqueCount="224">
  <si>
    <t>Eil. Nr.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</si>
  <si>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</si>
  <si>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</si>
  <si>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</si>
  <si>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</si>
  <si>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</si>
  <si>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</si>
  <si>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1.2.</t>
  </si>
  <si>
    <t>Valstybės subsidijų ir dotacijų lėšos</t>
  </si>
  <si>
    <t>1.3.</t>
  </si>
  <si>
    <t>1.3.1.</t>
  </si>
  <si>
    <t>1.3.2.</t>
  </si>
  <si>
    <t>1.3.3.</t>
  </si>
  <si>
    <t>1.3.4.</t>
  </si>
  <si>
    <t>1.4.</t>
  </si>
  <si>
    <t>Paskolos investicijų projektams įgyvendinti</t>
  </si>
  <si>
    <t>1.4.1.</t>
  </si>
  <si>
    <t>1.4.2.</t>
  </si>
  <si>
    <t>1.4.3.</t>
  </si>
  <si>
    <t>1.4.4.</t>
  </si>
  <si>
    <t>1.5.</t>
  </si>
  <si>
    <t>Europos sąjungos fondų lėšos</t>
  </si>
  <si>
    <t>1.5.1.</t>
  </si>
  <si>
    <t>1.5.2.</t>
  </si>
  <si>
    <t>1.5.3.</t>
  </si>
  <si>
    <t>1.5.4.</t>
  </si>
  <si>
    <t>1.5.5.</t>
  </si>
  <si>
    <t>1.6.</t>
  </si>
  <si>
    <t>Kitos nuosavos lėšos</t>
  </si>
  <si>
    <t>1.6.1.</t>
  </si>
  <si>
    <t>Ataskaitinio laikotarpio pelno dalis</t>
  </si>
  <si>
    <t>1.6.2.</t>
  </si>
  <si>
    <t>Ankstesniais laikotarpiais sukauptos piniginės lėšos</t>
  </si>
  <si>
    <t>1.6.3.</t>
  </si>
  <si>
    <t xml:space="preserve">Kitos </t>
  </si>
  <si>
    <t>1.6.4.</t>
  </si>
  <si>
    <t>1.6.5.</t>
  </si>
  <si>
    <t>2.</t>
  </si>
  <si>
    <t>Lėšų panaudojimas</t>
  </si>
  <si>
    <t>2.1.</t>
  </si>
  <si>
    <t>Investicijų ir plėtros projektams įgyvendinti</t>
  </si>
  <si>
    <t>2.1.1.</t>
  </si>
  <si>
    <t>2.1.2.</t>
  </si>
  <si>
    <t>2.1.3.</t>
  </si>
  <si>
    <t>2.1.4.</t>
  </si>
  <si>
    <t>2.1.5.</t>
  </si>
  <si>
    <t>2.2.</t>
  </si>
  <si>
    <t>Ilgalaikiam turtui įsigyti ir atnaujinti (renovuoti)</t>
  </si>
  <si>
    <t>2.2.1.</t>
  </si>
  <si>
    <t>2.2.2.</t>
  </si>
  <si>
    <t>Lėšos  projektui "Kėdainių miesto  paviršinių nuotekų tinklų rekonstrukcija ir plėtra"</t>
  </si>
  <si>
    <t>Lėšos projektui "Kėdainių  miesto  VĮ rekonstrukcija"</t>
  </si>
  <si>
    <t>Lėšos projektui "Nuotekų  valyklos rekonstrukcija  Akademijos  mstl.  Kėdainių raj."</t>
  </si>
  <si>
    <t>Lėšos  projektui "Buitinių nuotekų šalinimo  tinklų  Babėnų g. Kėdainių m  statyba"</t>
  </si>
  <si>
    <t>Lėšos projektui  "Vandentieklio ir buitinių  nuotekų  infrast. rekonstrukcija ir plėtra Šėtos miestelyje, Kunionių k. bei Kėdainių mieste</t>
  </si>
  <si>
    <t>2.2.1.1.</t>
  </si>
  <si>
    <t>2.2.2.2.</t>
  </si>
  <si>
    <t>2.2.2.3.</t>
  </si>
  <si>
    <t>2.2.2.4.</t>
  </si>
  <si>
    <t>2.2.2.5</t>
  </si>
  <si>
    <t>Įrengti  buitinių nuotekų tinklus Sirutiškio k. Sodų, Vilties, Daškonių g.</t>
  </si>
  <si>
    <t>Lengvasis ir krovininis automobilis  Dotnuvos  zonai</t>
  </si>
  <si>
    <t>Kompiuterinių programų atnaujinimas</t>
  </si>
  <si>
    <t>Lengvieji automobiliai: mechaninei tarnybai ir kontrolieriams</t>
  </si>
  <si>
    <t>Lengvieji automobiliai: energetinei tarnybai ir apakaitos prietaisų statymo tarnybai</t>
  </si>
  <si>
    <t>Valymo  įrenginių rekonstrukcija</t>
  </si>
  <si>
    <t>Rekonstruoti  Ažytėnų km. valymo įrenginius</t>
  </si>
  <si>
    <t>Rotacinė žoliapjovė "Kioti"</t>
  </si>
  <si>
    <t>Oksimetras nešiojamas</t>
  </si>
  <si>
    <t>Spinta reagentams su ištraukimu</t>
  </si>
  <si>
    <t>Valdymo sistemų modernizavimas</t>
  </si>
  <si>
    <t>Paskolų grąžinimui</t>
  </si>
  <si>
    <t>Rekonstruoti vandentiekio ir  nuotekų tinklus Biliūno g. Kėdainiuose</t>
  </si>
  <si>
    <t>Vandens gerininmo stočių įrengimas ir rekonstrukcija</t>
  </si>
  <si>
    <t xml:space="preserve">Savivaldybės subsidijų ir dotacijų lėšos </t>
  </si>
  <si>
    <t>Kompiuterinės technikos atnaujinimas (3-4 vnt./metus)</t>
  </si>
  <si>
    <t>Lėšos  projektui "Buitinių nuotekų šalinimo  tinklų  Babėnų g. Kėdainių m.  statyba"</t>
  </si>
  <si>
    <t>2.2.1.3.</t>
  </si>
  <si>
    <t>2.2.1.4.</t>
  </si>
  <si>
    <t>2.2.1.5.</t>
  </si>
  <si>
    <t>2.2.2.6.</t>
  </si>
  <si>
    <t>2.2.2.7.</t>
  </si>
  <si>
    <t>2.2.2.8.</t>
  </si>
  <si>
    <t>Naujų buitinių apskaitos prietaisų įsigijimas (200 vnt./metus)</t>
  </si>
  <si>
    <t>Pastatyti vandens gerinimo stotį Pilionių -Jaunakaimio kaime</t>
  </si>
  <si>
    <t>Pastatyti vandens gerinimo stotį Saviečių kaime</t>
  </si>
  <si>
    <t>Išplėsti Krakių valymo įrenginius</t>
  </si>
  <si>
    <t>Nuotekų ir vandens siurblinių remonto darbai</t>
  </si>
  <si>
    <t>Modernizuoti miesto pramoninę siurblinę įdiegiant SCR 311 siurblių valdymo sistemą</t>
  </si>
  <si>
    <t>2.2.1.8.</t>
  </si>
  <si>
    <t>2.2.1.9.</t>
  </si>
  <si>
    <t>2.2.1.10.</t>
  </si>
  <si>
    <t>2.2.1.11.</t>
  </si>
  <si>
    <t>2.2.3.</t>
  </si>
  <si>
    <t>2.2.3.1.</t>
  </si>
  <si>
    <t>2.2.3.2.</t>
  </si>
  <si>
    <t>2.2.3.3.</t>
  </si>
  <si>
    <t>2.2.4.</t>
  </si>
  <si>
    <t>2.2.5.</t>
  </si>
  <si>
    <t>2.2.4.1.</t>
  </si>
  <si>
    <t>2.2.4.2.</t>
  </si>
  <si>
    <t>2.2.4.3.</t>
  </si>
  <si>
    <t>2.2.4.4.</t>
  </si>
  <si>
    <t>2.2.4.5.</t>
  </si>
  <si>
    <t>2.2.4.6.</t>
  </si>
  <si>
    <t>2.2.5.1.</t>
  </si>
  <si>
    <t>2.2.5.2.</t>
  </si>
  <si>
    <t>2.2.5.3.</t>
  </si>
  <si>
    <t>2.2.5.4.</t>
  </si>
  <si>
    <t>2.2.5.5.</t>
  </si>
  <si>
    <t>2.2.6.</t>
  </si>
  <si>
    <t>2.2.7.</t>
  </si>
  <si>
    <t>2.2.8.</t>
  </si>
  <si>
    <t>2.2.7.1.</t>
  </si>
  <si>
    <t>2.2.7.2.</t>
  </si>
  <si>
    <t>2.2.7.3.</t>
  </si>
  <si>
    <t>2.2.9.</t>
  </si>
  <si>
    <t>2.2.10.</t>
  </si>
  <si>
    <t>2.2.11.</t>
  </si>
  <si>
    <t>2.2.12.</t>
  </si>
  <si>
    <t>2.2.13.</t>
  </si>
  <si>
    <t>2.2.13.1.</t>
  </si>
  <si>
    <t>2.2.13.2.</t>
  </si>
  <si>
    <t>2.2.13.3.</t>
  </si>
  <si>
    <t>2.2.14.</t>
  </si>
  <si>
    <t>2.2.14.1.</t>
  </si>
  <si>
    <t>2.2.14.2.</t>
  </si>
  <si>
    <t>2.2.15.</t>
  </si>
  <si>
    <t>2.2.15.1.</t>
  </si>
  <si>
    <t>2.1.6.</t>
  </si>
  <si>
    <t>2.1.6.1.</t>
  </si>
  <si>
    <t>Įsigytas (atstatytas) ilgalaikis turtas</t>
  </si>
  <si>
    <t>2.2.6.1.</t>
  </si>
  <si>
    <t>2.2.6.2.</t>
  </si>
  <si>
    <t>2.2.6.3.</t>
  </si>
  <si>
    <t>2.2.6.4.</t>
  </si>
  <si>
    <t>2.2.13.4.</t>
  </si>
  <si>
    <t>2.2.13.5.</t>
  </si>
  <si>
    <t>2.2.12.1.</t>
  </si>
  <si>
    <t>2.2.12.2.</t>
  </si>
  <si>
    <t>2.2.12.3.</t>
  </si>
  <si>
    <t>Modernizuoti  Labūnavos vandens gerinimo stotį</t>
  </si>
  <si>
    <t>Pastatyti vandens gerininimo stotį Taujankų kaime</t>
  </si>
  <si>
    <t>Pastatyti vandens gerinimo stotį Paežerių kaime</t>
  </si>
  <si>
    <t>UAB "Kėdainių vandenys" 2020-2022 metų veiklos plano rodikliai</t>
  </si>
  <si>
    <t xml:space="preserve">UAB "Kėdainių vandenys" 2020-2022 m. </t>
  </si>
  <si>
    <t>veiklos plano priedas</t>
  </si>
  <si>
    <t>Rekonstruoti  vandentiekio tinklus Chemikų- Respublikos kvartale</t>
  </si>
  <si>
    <t>Suprojektuoti ir įrengti inžinerinius tinklus Kėdainių miesto vakariniame kvartale (Paukštelio g.)</t>
  </si>
  <si>
    <t>Įrengti  buitinių nuotekų tinklus  Beržų kaime</t>
  </si>
  <si>
    <t>Automatizuoti  Labūnavos valymo įrenginių darbą</t>
  </si>
  <si>
    <t>Modernizuoti Labūnavos nuotekų siurblinėje siurblių valdymo sistemą</t>
  </si>
  <si>
    <t>Rekonstruoti vandentiekio tinklus Pelėdnagių kaime</t>
  </si>
  <si>
    <t>Įrengti vandens slėgio  matavimo ir duomenų perdavimo sistemas Pramonės rajone, Babėnuose ir Vilainiuose</t>
  </si>
  <si>
    <t>Rekonstruoti  nuotekų siurblių valdymo sistemas  Dotnuvos, Beržų pagrindinėse ir Akademijos II siurblinėje</t>
  </si>
  <si>
    <t>Įrengti Smilgos vandenvietės  vaizdo perdavimo ir apšvietimo sistemas</t>
  </si>
  <si>
    <t>Pastatyti vandens gerinimo stotį Pamėklių kaime</t>
  </si>
  <si>
    <t xml:space="preserve">Įrengti nuotolines duomenų nuskaitymo sistemas  vandens gerinimo stotyse </t>
  </si>
  <si>
    <t>Rekonstruoti vandentiekio tinklus  į miesto katilinę</t>
  </si>
  <si>
    <t>Apskaitos prietaisų įsigijimas</t>
  </si>
  <si>
    <t>Pavara sklendės užsklandai PS-1 siurblinėje</t>
  </si>
  <si>
    <t xml:space="preserve">Siurblių keitimas nuotekų siurblinėse </t>
  </si>
  <si>
    <t>Siurblių keitimas vandens siurblinėse</t>
  </si>
  <si>
    <t>Riebalų ekstraktorius</t>
  </si>
  <si>
    <t>Apskaitos  prietaisų su nuotoliniu duomenų nuskaitymu įsigijimas</t>
  </si>
  <si>
    <t>Perkloti vandentiekio liniją Derliaus g. (D400)</t>
  </si>
  <si>
    <t>Perkloti vandentiekio liniją Šėtos g 91  (D200)</t>
  </si>
  <si>
    <t>2.2.2.10.</t>
  </si>
  <si>
    <t>2.2.4.7.</t>
  </si>
  <si>
    <t>2.2.4.8.</t>
  </si>
  <si>
    <t>2.2.12.4.</t>
  </si>
  <si>
    <t>2.2.13.6.</t>
  </si>
  <si>
    <t>2.2.14.3.</t>
  </si>
  <si>
    <t>Rekonstruoti administracinį pastatą  Dotnuvos g. 5, pritaikant naudoti žalios iš atsinaujinančių  šaltinių pagamintos elektros  energijos panaudojimui</t>
  </si>
  <si>
    <t>Pastatyti vandens gerinimo stotį Apytalaukio kaime</t>
  </si>
  <si>
    <t>Tęstinių investicijų įgyvendinimas</t>
  </si>
  <si>
    <t>2.2.5.6.</t>
  </si>
  <si>
    <t xml:space="preserve">Įrengti  vandentiekio ir nuotekų tinklus Pajieslio k. Žemdirbių, Alyvų, Jieslos g. </t>
  </si>
  <si>
    <t>Rekonstruoti buitinius nuotekų tinklus prie  Josvainių g. 38 a</t>
  </si>
  <si>
    <t>Įrengti vandentiekio ir buitinių nuotekų tinklus Gudžiūnų kaime</t>
  </si>
  <si>
    <t>Įrengti  vandentiekio  tinklus Kalnaberžės  kaime Šermukšnių g.</t>
  </si>
  <si>
    <t>Įrengti naują vandens gręžinį, nugeležinimo stotį ir nuotekų siurblinę Šėtos gyvenvietėje</t>
  </si>
  <si>
    <t>Debitomačių  valymo įrenginiams įsigijimas</t>
  </si>
  <si>
    <t>Maišyklės (galingumas 2kw) 5vnt.</t>
  </si>
  <si>
    <t>Maišyklės (galingumas 3kw) 12vnt.</t>
  </si>
  <si>
    <t>Recirkuliaciniai siurbliai (galingumas 3kw) 4vnt.</t>
  </si>
  <si>
    <t>Siurbliai, atliekantys perpumpavimo funkciją (7vnt.)</t>
  </si>
  <si>
    <t>Recirkuliaciniai siurbliai (galingumas 5kw) 4vnt.</t>
  </si>
  <si>
    <t>Įrengti  Krakių  miest. buitinių nuotekų tinklus: Lukšio g, Naujojoje g, Kauno g, Betygalos g, vandentiekio tinklus  Naujojoje g.</t>
  </si>
  <si>
    <t>Vandentiekio ir buitinių nuotekų tinklų plėtra</t>
  </si>
  <si>
    <t>Kitos investicijos</t>
  </si>
  <si>
    <t>2.2.15.2.</t>
  </si>
  <si>
    <t>Sraigtinis transporteris</t>
  </si>
  <si>
    <t>Transporto  priemonių atnaujinimas</t>
  </si>
  <si>
    <t>Miesto nuotekų valymo įrenginių, mechanizmų keitimas, įsigijimas</t>
  </si>
  <si>
    <t>Lėšos projektui  "Vandentiekio ir buitinių  nuotekų  infrast. rekonstrukcija ir plėtra Šėtos miestelyje, Kunionių k. bei Kėdainių mieste</t>
  </si>
  <si>
    <t>Mineralizatorius</t>
  </si>
  <si>
    <t xml:space="preserve"> 2020 m.</t>
  </si>
  <si>
    <t xml:space="preserve"> 2021 m.</t>
  </si>
  <si>
    <t xml:space="preserve"> 2022 m.</t>
  </si>
  <si>
    <t xml:space="preserve"> Viso 2020-2022 m.</t>
  </si>
  <si>
    <t>tūkst. Eur</t>
  </si>
  <si>
    <t>Investiciniams projektams "Kėdainių miesto  paviršinių nuotekų tinklų rekonstrukcija ir plėtra", "Vandentieklio ir buitinių  nuotekų  infrast. rekonstrukcija ir plėtra Šėtos miestelyje, Kunionių k. bei Kėdainių mieste"</t>
  </si>
  <si>
    <t>Atjungti Lipliūnuose vandens kolonėlę, įrengti vandentiekio įvadus ir nuotekų tinklus į gyvenamą namą</t>
  </si>
  <si>
    <t>2.2.2.9.</t>
  </si>
  <si>
    <t>2.2.2.1.</t>
  </si>
  <si>
    <t>2.2.1.2.</t>
  </si>
  <si>
    <t>2.2.1.6.</t>
  </si>
  <si>
    <t>2.2.1.7.</t>
  </si>
  <si>
    <t>2.2.1.12.</t>
  </si>
  <si>
    <t>2.2.1.13.</t>
  </si>
  <si>
    <t>Kito ilgalaikio turto įsigijimas, atnaujinimas (baldai, kondicionieriai ir pan.)</t>
  </si>
  <si>
    <t>Vandentiekio ir nuotekų tinklų rekonstravimas</t>
  </si>
  <si>
    <t>Iškelti  vandens tinklą  iš  privačios valdos  (Vilniaus g.30D)</t>
  </si>
  <si>
    <t>Rekonstruoti Liepų alėjos  vandentiekio  įvadą   (linija į katilinę)</t>
  </si>
  <si>
    <t>Rekonstruoti Gegučių g. nuotekų tinklus nuo Paparčių-Kanapinsko g. sankryžos iki Josvainių g. kolektoriaus (D1000).</t>
  </si>
  <si>
    <t xml:space="preserve"> Perkloti senus vandentiekio  tinklus Vainikų kaimo Nevėžio g. kiemuose</t>
  </si>
  <si>
    <t>Rekonstruoti vandentiekio tinklą (D100) Pelėdnagiuose,  Koncevičiaus g. 10 (po namu)</t>
  </si>
  <si>
    <t>Išplėsti vandentiekio ir  nuotekų tinklus Dotnuvos  miestelio Tilto g. ir Vingio g .</t>
  </si>
  <si>
    <t>Plėsti vandentiekio tinklus Kalnaberžės kaime</t>
  </si>
  <si>
    <t>Išplėsti  buitinių nuotekų tinklus Labūnavos gyvenvietėje Nevėžio g. ir Vainikų g.</t>
  </si>
  <si>
    <t>Išplėsti Dotnuvos km. valymo įrenginius</t>
  </si>
  <si>
    <t>Įrangos (prietaisų) darbo įrankių tarnyboms atnaujinimas, įsigijimas</t>
  </si>
  <si>
    <r>
      <t>Laboratorinės įrangos atnaujinim</t>
    </r>
    <r>
      <rPr>
        <b/>
        <sz val="12"/>
        <rFont val="Times New Roman"/>
        <family val="1"/>
        <charset val="186"/>
      </rPr>
      <t>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</si>
</sst>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3" fontId="2" fillId="0" borderId="9" xfId="0" applyNumberFormat="1" applyFont="1" applyFill="1" applyBorder="1" applyAlignment="1" applyProtection="1">
      <alignment horizontal="center" vertical="center"/>
      <protection hidden="1"/>
    </xf>
    <xf numFmtId="3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3" fontId="2" fillId="0" borderId="2" xfId="0" applyNumberFormat="1" applyFont="1" applyFill="1" applyBorder="1" applyAlignment="1" applyProtection="1">
      <alignment horizontal="center" vertical="center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3" fillId="0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3" fontId="4" fillId="0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3" fontId="3" fillId="0" borderId="2" xfId="0" applyNumberFormat="1" applyFont="1" applyFill="1" applyBorder="1" applyAlignment="1" applyProtection="1">
      <alignment horizontal="center"/>
      <protection hidden="1"/>
    </xf>
    <xf numFmtId="3" fontId="3" fillId="0" borderId="11" xfId="0" applyNumberFormat="1" applyFont="1" applyFill="1" applyBorder="1" applyAlignment="1" applyProtection="1">
      <alignment horizontal="center"/>
      <protection hidden="1"/>
    </xf>
    <xf numFmtId="3" fontId="2" fillId="0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alignment horizontal="left" vertical="center" wrapText="1"/>
      <protection locked="0"/>
    </xf>
    <xf numFmtId="3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2" xfId="0" applyNumberFormat="1" applyFont="1" applyFill="1" applyBorder="1" applyAlignment="1" applyProtection="1">
      <alignment horizontal="center" vertical="center"/>
      <protection hidden="1"/>
    </xf>
    <xf numFmtId="3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3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165" fontId="2" fillId="0" borderId="0" xfId="0" applyNumberFormat="1" applyFont="1" applyFill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vertical="center" wrapText="1" readingOrder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hidden="1"/>
    </xf>
    <xf numFmtId="14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hidden="1"/>
    </xf>
    <xf numFmtId="0" fontId="2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vertical="center" wrapText="1"/>
      <protection hidden="1"/>
    </xf>
    <xf numFmtId="3" fontId="3" fillId="0" borderId="7" xfId="0" applyNumberFormat="1" applyFont="1" applyFill="1" applyBorder="1" applyAlignment="1" applyProtection="1">
      <alignment horizontal="center" vertical="center"/>
      <protection hidden="1"/>
    </xf>
    <xf numFmtId="3" fontId="3" fillId="0" borderId="10" xfId="0" applyNumberFormat="1" applyFont="1" applyFill="1" applyBorder="1" applyAlignment="1" applyProtection="1">
      <alignment horizontal="center" vertical="center"/>
      <protection hidden="1"/>
    </xf>
    <xf numFmtId="3" fontId="3" fillId="0" borderId="17" xfId="0" applyNumberFormat="1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Fill="1" applyAlignment="1" applyProtection="1">
      <alignment horizontal="center" vertical="center"/>
      <protection hidden="1"/>
    </xf>
    <xf numFmtId="3" fontId="2" fillId="0" borderId="0" xfId="0" applyNumberFormat="1" applyFont="1" applyFill="1" applyAlignment="1" applyProtection="1">
      <alignment vertical="center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vertical="center" wrapText="1"/>
      <protection hidden="1"/>
    </xf>
  </cellXfs>
  <cellStyles count="2">
    <cellStyle name="Įprastas" xfId="0" builtinId="0"/>
    <cellStyle name="Normal 2" xfId="1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tabSelected="1" topLeftCell="A106" zoomScale="93" zoomScaleNormal="93" workbookViewId="0">
      <selection activeCell="C124" sqref="C124"/>
    </sheetView>
  </sheetViews>
  <sheetFormatPr defaultColWidth="9.1796875" defaultRowHeight="15.5" x14ac:dyDescent="0.35"/>
  <cols>
    <col min="1" max="1" width="8.7265625" style="3" customWidth="1"/>
    <col min="2" max="2" width="84.26953125" style="4" customWidth="1"/>
    <col min="3" max="3" width="15.26953125" style="3" customWidth="1"/>
    <col min="4" max="4" width="13.1796875" style="3" customWidth="1"/>
    <col min="5" max="5" width="11.81640625" style="3" customWidth="1"/>
    <col min="6" max="6" width="16.7265625" style="3" customWidth="1"/>
    <col min="7" max="7" width="15.26953125" style="3" customWidth="1"/>
    <col min="8" max="8" width="9.1796875" style="4"/>
    <col min="9" max="9" width="10.26953125" style="4" bestFit="1" customWidth="1"/>
    <col min="10" max="16384" width="9.1796875" style="4"/>
  </cols>
  <sheetData>
    <row r="1" spans="1:7" x14ac:dyDescent="0.35">
      <c r="D1" s="5"/>
      <c r="E1" s="5" t="s">
        <v>145</v>
      </c>
      <c r="F1" s="5"/>
      <c r="G1" s="5"/>
    </row>
    <row r="2" spans="1:7" x14ac:dyDescent="0.35">
      <c r="D2" s="5"/>
      <c r="E2" s="5" t="s">
        <v>146</v>
      </c>
      <c r="F2" s="5"/>
      <c r="G2" s="5"/>
    </row>
    <row r="3" spans="1:7" ht="8.25" customHeight="1" x14ac:dyDescent="0.35"/>
    <row r="4" spans="1:7" ht="15" customHeight="1" x14ac:dyDescent="0.35">
      <c r="A4" s="66" t="s">
        <v>144</v>
      </c>
      <c r="B4" s="66"/>
      <c r="C4" s="66"/>
      <c r="D4" s="66"/>
      <c r="E4" s="66"/>
      <c r="F4" s="66"/>
      <c r="G4" s="2" t="s">
        <v>201</v>
      </c>
    </row>
    <row r="5" spans="1:7" ht="10.5" customHeight="1" x14ac:dyDescent="0.35">
      <c r="B5" s="1"/>
      <c r="C5" s="2"/>
      <c r="G5" s="6"/>
    </row>
    <row r="6" spans="1:7" ht="4.1500000000000004" customHeight="1" thickBot="1" x14ac:dyDescent="0.4">
      <c r="B6" s="1"/>
      <c r="C6" s="2"/>
      <c r="D6" s="6"/>
      <c r="F6" s="7"/>
    </row>
    <row r="7" spans="1:7" ht="12" customHeight="1" x14ac:dyDescent="0.35">
      <c r="A7" s="67" t="s">
        <v>0</v>
      </c>
      <c r="B7" s="69" t="s">
        <v>131</v>
      </c>
      <c r="C7" s="71" t="s">
        <v>175</v>
      </c>
      <c r="D7" s="71" t="s">
        <v>197</v>
      </c>
      <c r="E7" s="71" t="s">
        <v>198</v>
      </c>
      <c r="F7" s="71" t="s">
        <v>199</v>
      </c>
      <c r="G7" s="64" t="s">
        <v>200</v>
      </c>
    </row>
    <row r="8" spans="1:7" ht="44.5" customHeight="1" thickBot="1" x14ac:dyDescent="0.4">
      <c r="A8" s="68"/>
      <c r="B8" s="70"/>
      <c r="C8" s="72"/>
      <c r="D8" s="72"/>
      <c r="E8" s="72"/>
      <c r="F8" s="72"/>
      <c r="G8" s="65"/>
    </row>
    <row r="9" spans="1:7" s="12" customFormat="1" ht="18.399999999999999" customHeight="1" x14ac:dyDescent="0.35">
      <c r="A9" s="8" t="s">
        <v>1</v>
      </c>
      <c r="B9" s="9" t="s">
        <v>2</v>
      </c>
      <c r="C9" s="10">
        <f>C10+C13+C18+C23+C29</f>
        <v>5196</v>
      </c>
      <c r="D9" s="10">
        <f>D10+D13+D18+D23+D29</f>
        <v>4249</v>
      </c>
      <c r="E9" s="10">
        <f>E10+E13+E18+E23+E29</f>
        <v>4596</v>
      </c>
      <c r="F9" s="10">
        <f t="shared" ref="F9:G9" si="0">F10+F13+F18+F23+F29</f>
        <v>1351</v>
      </c>
      <c r="G9" s="11">
        <f t="shared" si="0"/>
        <v>10196</v>
      </c>
    </row>
    <row r="10" spans="1:7" s="12" customFormat="1" ht="18.399999999999999" customHeight="1" x14ac:dyDescent="0.35">
      <c r="A10" s="13" t="s">
        <v>3</v>
      </c>
      <c r="B10" s="14" t="s">
        <v>4</v>
      </c>
      <c r="C10" s="15">
        <v>155</v>
      </c>
      <c r="D10" s="15">
        <v>536</v>
      </c>
      <c r="E10" s="15">
        <v>536</v>
      </c>
      <c r="F10" s="16">
        <v>536</v>
      </c>
      <c r="G10" s="28">
        <f t="shared" ref="G10:G28" si="1">D10+E10+F10</f>
        <v>1608</v>
      </c>
    </row>
    <row r="11" spans="1:7" ht="18.399999999999999" customHeight="1" x14ac:dyDescent="0.35">
      <c r="A11" s="18" t="s">
        <v>5</v>
      </c>
      <c r="B11" s="19" t="s">
        <v>6</v>
      </c>
      <c r="C11" s="20">
        <v>0</v>
      </c>
      <c r="D11" s="21">
        <v>26</v>
      </c>
      <c r="E11" s="21">
        <v>26</v>
      </c>
      <c r="F11" s="22">
        <v>26</v>
      </c>
      <c r="G11" s="17">
        <f t="shared" si="1"/>
        <v>78</v>
      </c>
    </row>
    <row r="12" spans="1:7" ht="18.399999999999999" customHeight="1" x14ac:dyDescent="0.35">
      <c r="A12" s="23" t="s">
        <v>7</v>
      </c>
      <c r="B12" s="24" t="s">
        <v>8</v>
      </c>
      <c r="C12" s="25">
        <v>0</v>
      </c>
      <c r="D12" s="26">
        <v>0</v>
      </c>
      <c r="E12" s="26">
        <v>0</v>
      </c>
      <c r="F12" s="27">
        <v>0</v>
      </c>
      <c r="G12" s="17">
        <f t="shared" si="1"/>
        <v>0</v>
      </c>
    </row>
    <row r="13" spans="1:7" s="12" customFormat="1" ht="18.399999999999999" customHeight="1" x14ac:dyDescent="0.35">
      <c r="A13" s="13" t="s">
        <v>9</v>
      </c>
      <c r="B13" s="14" t="s">
        <v>74</v>
      </c>
      <c r="C13" s="15">
        <f>C14+C15+C16+C17</f>
        <v>765</v>
      </c>
      <c r="D13" s="15">
        <f t="shared" ref="D13:F13" si="2">D14+D15+D16+D17</f>
        <v>540</v>
      </c>
      <c r="E13" s="15">
        <f t="shared" si="2"/>
        <v>547</v>
      </c>
      <c r="F13" s="15">
        <f t="shared" si="2"/>
        <v>48</v>
      </c>
      <c r="G13" s="28">
        <f t="shared" si="1"/>
        <v>1135</v>
      </c>
    </row>
    <row r="14" spans="1:7" s="31" customFormat="1" ht="18.399999999999999" customHeight="1" x14ac:dyDescent="0.35">
      <c r="A14" s="18" t="s">
        <v>10</v>
      </c>
      <c r="B14" s="29" t="s">
        <v>50</v>
      </c>
      <c r="C14" s="30">
        <v>177</v>
      </c>
      <c r="D14" s="21">
        <v>112</v>
      </c>
      <c r="E14" s="21">
        <v>138</v>
      </c>
      <c r="F14" s="22">
        <v>0</v>
      </c>
      <c r="G14" s="17">
        <f t="shared" si="1"/>
        <v>250</v>
      </c>
    </row>
    <row r="15" spans="1:7" s="31" customFormat="1" ht="27" customHeight="1" x14ac:dyDescent="0.35">
      <c r="A15" s="18" t="s">
        <v>11</v>
      </c>
      <c r="B15" s="29" t="s">
        <v>195</v>
      </c>
      <c r="C15" s="30">
        <v>588</v>
      </c>
      <c r="D15" s="21">
        <v>308</v>
      </c>
      <c r="E15" s="21">
        <v>80</v>
      </c>
      <c r="F15" s="22">
        <v>25</v>
      </c>
      <c r="G15" s="17">
        <f t="shared" si="1"/>
        <v>413</v>
      </c>
    </row>
    <row r="16" spans="1:7" s="31" customFormat="1" ht="18.399999999999999" customHeight="1" x14ac:dyDescent="0.35">
      <c r="A16" s="32" t="s">
        <v>12</v>
      </c>
      <c r="B16" s="29" t="s">
        <v>51</v>
      </c>
      <c r="C16" s="33">
        <v>0</v>
      </c>
      <c r="D16" s="21">
        <v>120</v>
      </c>
      <c r="E16" s="21">
        <v>246</v>
      </c>
      <c r="F16" s="22">
        <v>14</v>
      </c>
      <c r="G16" s="17">
        <f t="shared" si="1"/>
        <v>380</v>
      </c>
    </row>
    <row r="17" spans="1:7" s="31" customFormat="1" ht="18.399999999999999" customHeight="1" x14ac:dyDescent="0.35">
      <c r="A17" s="18" t="s">
        <v>13</v>
      </c>
      <c r="B17" s="29" t="s">
        <v>52</v>
      </c>
      <c r="C17" s="33">
        <v>0</v>
      </c>
      <c r="D17" s="21">
        <v>0</v>
      </c>
      <c r="E17" s="21">
        <v>83</v>
      </c>
      <c r="F17" s="22">
        <v>9</v>
      </c>
      <c r="G17" s="17">
        <f t="shared" si="1"/>
        <v>92</v>
      </c>
    </row>
    <row r="18" spans="1:7" ht="18.399999999999999" customHeight="1" x14ac:dyDescent="0.35">
      <c r="A18" s="13" t="s">
        <v>14</v>
      </c>
      <c r="B18" s="14" t="s">
        <v>15</v>
      </c>
      <c r="C18" s="15">
        <f t="shared" ref="C18:F18" si="3">C19+C20+C21+C22</f>
        <v>768</v>
      </c>
      <c r="D18" s="15">
        <f t="shared" si="3"/>
        <v>517</v>
      </c>
      <c r="E18" s="15">
        <f t="shared" si="3"/>
        <v>464</v>
      </c>
      <c r="F18" s="15">
        <f t="shared" si="3"/>
        <v>157</v>
      </c>
      <c r="G18" s="28">
        <f t="shared" si="1"/>
        <v>1138</v>
      </c>
    </row>
    <row r="19" spans="1:7" s="31" customFormat="1" ht="18.399999999999999" customHeight="1" x14ac:dyDescent="0.35">
      <c r="A19" s="18" t="s">
        <v>16</v>
      </c>
      <c r="B19" s="29" t="s">
        <v>50</v>
      </c>
      <c r="C19" s="30">
        <v>177</v>
      </c>
      <c r="D19" s="21">
        <v>54</v>
      </c>
      <c r="E19" s="21">
        <v>149</v>
      </c>
      <c r="F19" s="22">
        <v>76</v>
      </c>
      <c r="G19" s="17">
        <f t="shared" si="1"/>
        <v>279</v>
      </c>
    </row>
    <row r="20" spans="1:7" s="31" customFormat="1" ht="28.9" customHeight="1" x14ac:dyDescent="0.35">
      <c r="A20" s="18" t="s">
        <v>17</v>
      </c>
      <c r="B20" s="29" t="s">
        <v>195</v>
      </c>
      <c r="C20" s="30">
        <v>591</v>
      </c>
      <c r="D20" s="21">
        <v>392</v>
      </c>
      <c r="E20" s="21">
        <v>34</v>
      </c>
      <c r="F20" s="22">
        <v>16</v>
      </c>
      <c r="G20" s="17">
        <f t="shared" si="1"/>
        <v>442</v>
      </c>
    </row>
    <row r="21" spans="1:7" s="31" customFormat="1" ht="18.399999999999999" customHeight="1" x14ac:dyDescent="0.35">
      <c r="A21" s="18" t="s">
        <v>18</v>
      </c>
      <c r="B21" s="29" t="s">
        <v>51</v>
      </c>
      <c r="C21" s="34">
        <v>0</v>
      </c>
      <c r="D21" s="21">
        <v>71</v>
      </c>
      <c r="E21" s="21">
        <v>199</v>
      </c>
      <c r="F21" s="22">
        <v>56</v>
      </c>
      <c r="G21" s="17">
        <f t="shared" si="1"/>
        <v>326</v>
      </c>
    </row>
    <row r="22" spans="1:7" s="31" customFormat="1" ht="18.399999999999999" customHeight="1" x14ac:dyDescent="0.35">
      <c r="A22" s="18" t="s">
        <v>19</v>
      </c>
      <c r="B22" s="29" t="s">
        <v>52</v>
      </c>
      <c r="C22" s="35">
        <v>0</v>
      </c>
      <c r="D22" s="21">
        <v>0</v>
      </c>
      <c r="E22" s="21">
        <v>82</v>
      </c>
      <c r="F22" s="22">
        <v>9</v>
      </c>
      <c r="G22" s="17">
        <f t="shared" si="1"/>
        <v>91</v>
      </c>
    </row>
    <row r="23" spans="1:7" s="12" customFormat="1" ht="18.399999999999999" customHeight="1" x14ac:dyDescent="0.35">
      <c r="A23" s="13" t="s">
        <v>20</v>
      </c>
      <c r="B23" s="14" t="s">
        <v>21</v>
      </c>
      <c r="C23" s="15">
        <f t="shared" ref="C23:F23" si="4">C24+C25+C26+C27+C28</f>
        <v>3508</v>
      </c>
      <c r="D23" s="15">
        <f t="shared" si="4"/>
        <v>2610</v>
      </c>
      <c r="E23" s="15">
        <f t="shared" si="4"/>
        <v>3006</v>
      </c>
      <c r="F23" s="15">
        <f t="shared" si="4"/>
        <v>481</v>
      </c>
      <c r="G23" s="28">
        <f t="shared" si="1"/>
        <v>6097</v>
      </c>
    </row>
    <row r="24" spans="1:7" s="31" customFormat="1" ht="18.399999999999999" customHeight="1" x14ac:dyDescent="0.35">
      <c r="A24" s="18" t="s">
        <v>22</v>
      </c>
      <c r="B24" s="29" t="s">
        <v>50</v>
      </c>
      <c r="C24" s="30">
        <v>2009</v>
      </c>
      <c r="D24" s="21">
        <v>892</v>
      </c>
      <c r="E24" s="21">
        <v>467</v>
      </c>
      <c r="F24" s="22">
        <v>125</v>
      </c>
      <c r="G24" s="17">
        <f t="shared" si="1"/>
        <v>1484</v>
      </c>
    </row>
    <row r="25" spans="1:7" s="31" customFormat="1" ht="30.65" customHeight="1" x14ac:dyDescent="0.35">
      <c r="A25" s="18" t="s">
        <v>23</v>
      </c>
      <c r="B25" s="29" t="s">
        <v>195</v>
      </c>
      <c r="C25" s="30">
        <v>1499</v>
      </c>
      <c r="D25" s="21">
        <f>487+415</f>
        <v>902</v>
      </c>
      <c r="E25" s="21">
        <v>67</v>
      </c>
      <c r="F25" s="22">
        <v>0</v>
      </c>
      <c r="G25" s="17">
        <f t="shared" si="1"/>
        <v>969</v>
      </c>
    </row>
    <row r="26" spans="1:7" s="31" customFormat="1" ht="18.399999999999999" customHeight="1" x14ac:dyDescent="0.35">
      <c r="A26" s="32" t="s">
        <v>24</v>
      </c>
      <c r="B26" s="29" t="s">
        <v>51</v>
      </c>
      <c r="C26" s="35">
        <f t="shared" ref="C26:C28" si="5">C27+C27+C28+C29</f>
        <v>0</v>
      </c>
      <c r="D26" s="21">
        <v>764</v>
      </c>
      <c r="E26" s="21">
        <v>1779</v>
      </c>
      <c r="F26" s="22">
        <v>283</v>
      </c>
      <c r="G26" s="17">
        <f t="shared" si="1"/>
        <v>2826</v>
      </c>
    </row>
    <row r="27" spans="1:7" s="31" customFormat="1" ht="18.399999999999999" customHeight="1" x14ac:dyDescent="0.35">
      <c r="A27" s="18" t="s">
        <v>25</v>
      </c>
      <c r="B27" s="29" t="s">
        <v>52</v>
      </c>
      <c r="C27" s="35">
        <f t="shared" si="5"/>
        <v>0</v>
      </c>
      <c r="D27" s="21">
        <v>0</v>
      </c>
      <c r="E27" s="21">
        <v>658</v>
      </c>
      <c r="F27" s="22">
        <v>73</v>
      </c>
      <c r="G27" s="17">
        <f t="shared" si="1"/>
        <v>731</v>
      </c>
    </row>
    <row r="28" spans="1:7" s="31" customFormat="1" ht="18.399999999999999" customHeight="1" x14ac:dyDescent="0.35">
      <c r="A28" s="18" t="s">
        <v>26</v>
      </c>
      <c r="B28" s="36" t="s">
        <v>53</v>
      </c>
      <c r="C28" s="35">
        <f t="shared" si="5"/>
        <v>0</v>
      </c>
      <c r="D28" s="21">
        <v>52</v>
      </c>
      <c r="E28" s="21">
        <v>35</v>
      </c>
      <c r="F28" s="22">
        <v>0</v>
      </c>
      <c r="G28" s="17">
        <f t="shared" si="1"/>
        <v>87</v>
      </c>
    </row>
    <row r="29" spans="1:7" s="12" customFormat="1" ht="18.399999999999999" customHeight="1" x14ac:dyDescent="0.35">
      <c r="A29" s="13" t="s">
        <v>27</v>
      </c>
      <c r="B29" s="37" t="s">
        <v>28</v>
      </c>
      <c r="C29" s="38">
        <f t="shared" ref="C29" si="6">C30+C30+C31+C32</f>
        <v>0</v>
      </c>
      <c r="D29" s="38">
        <f>D30+D30+D31+D32</f>
        <v>46</v>
      </c>
      <c r="E29" s="38">
        <f>E30+E30+E31+E32</f>
        <v>43</v>
      </c>
      <c r="F29" s="38">
        <f t="shared" ref="F29:G29" si="7">F30+F30+F31+F32</f>
        <v>129</v>
      </c>
      <c r="G29" s="39">
        <f t="shared" si="7"/>
        <v>218</v>
      </c>
    </row>
    <row r="30" spans="1:7" ht="18.399999999999999" customHeight="1" x14ac:dyDescent="0.35">
      <c r="A30" s="23" t="s">
        <v>29</v>
      </c>
      <c r="B30" s="40" t="s">
        <v>30</v>
      </c>
      <c r="C30" s="34">
        <v>0</v>
      </c>
      <c r="D30" s="33">
        <v>0</v>
      </c>
      <c r="E30" s="33">
        <v>0</v>
      </c>
      <c r="F30" s="41">
        <v>0</v>
      </c>
      <c r="G30" s="17">
        <f>D30+E30+F30</f>
        <v>0</v>
      </c>
    </row>
    <row r="31" spans="1:7" ht="18.399999999999999" customHeight="1" x14ac:dyDescent="0.35">
      <c r="A31" s="23" t="s">
        <v>31</v>
      </c>
      <c r="B31" s="42" t="s">
        <v>32</v>
      </c>
      <c r="C31" s="35">
        <v>0</v>
      </c>
      <c r="D31" s="33">
        <v>46</v>
      </c>
      <c r="E31" s="33">
        <f>35+8</f>
        <v>43</v>
      </c>
      <c r="F31" s="41">
        <v>129</v>
      </c>
      <c r="G31" s="17">
        <f t="shared" ref="G31:G32" si="8">D31+E31+F31</f>
        <v>218</v>
      </c>
    </row>
    <row r="32" spans="1:7" ht="18.399999999999999" customHeight="1" x14ac:dyDescent="0.35">
      <c r="A32" s="23" t="s">
        <v>33</v>
      </c>
      <c r="B32" s="42" t="s">
        <v>34</v>
      </c>
      <c r="C32" s="35">
        <v>0</v>
      </c>
      <c r="D32" s="33">
        <v>0</v>
      </c>
      <c r="E32" s="33">
        <v>0</v>
      </c>
      <c r="F32" s="41">
        <v>0</v>
      </c>
      <c r="G32" s="17">
        <f t="shared" si="8"/>
        <v>0</v>
      </c>
    </row>
    <row r="33" spans="1:9" ht="18.399999999999999" customHeight="1" x14ac:dyDescent="0.35">
      <c r="A33" s="23" t="s">
        <v>35</v>
      </c>
      <c r="B33" s="42"/>
      <c r="C33" s="35">
        <v>0</v>
      </c>
      <c r="D33" s="35">
        <v>0</v>
      </c>
      <c r="E33" s="35">
        <v>0</v>
      </c>
      <c r="F33" s="35">
        <v>0</v>
      </c>
      <c r="G33" s="17">
        <f>D33+E33+F33</f>
        <v>0</v>
      </c>
    </row>
    <row r="34" spans="1:9" ht="18.399999999999999" customHeight="1" x14ac:dyDescent="0.35">
      <c r="A34" s="23" t="s">
        <v>36</v>
      </c>
      <c r="B34" s="42"/>
      <c r="C34" s="35">
        <v>0</v>
      </c>
      <c r="D34" s="33">
        <f>D9-D35</f>
        <v>0</v>
      </c>
      <c r="E34" s="33">
        <f>E9-E35</f>
        <v>0</v>
      </c>
      <c r="F34" s="33">
        <f>F9-F35</f>
        <v>0</v>
      </c>
      <c r="G34" s="17">
        <f>D34+E34+F34</f>
        <v>0</v>
      </c>
    </row>
    <row r="35" spans="1:9" ht="18.399999999999999" customHeight="1" x14ac:dyDescent="0.35">
      <c r="A35" s="13" t="s">
        <v>37</v>
      </c>
      <c r="B35" s="14" t="s">
        <v>38</v>
      </c>
      <c r="C35" s="15">
        <f t="shared" ref="C35:F35" si="9">C36+C42+C44</f>
        <v>5195.5</v>
      </c>
      <c r="D35" s="15">
        <f>D36+D42+D44</f>
        <v>4249</v>
      </c>
      <c r="E35" s="15">
        <f>E36+E42+E44</f>
        <v>4596</v>
      </c>
      <c r="F35" s="15">
        <f t="shared" si="9"/>
        <v>1351</v>
      </c>
      <c r="G35" s="28">
        <f>G36+G42+G44</f>
        <v>10196</v>
      </c>
    </row>
    <row r="36" spans="1:9" s="12" customFormat="1" ht="18.399999999999999" customHeight="1" x14ac:dyDescent="0.35">
      <c r="A36" s="13" t="s">
        <v>39</v>
      </c>
      <c r="B36" s="14" t="s">
        <v>40</v>
      </c>
      <c r="C36" s="15">
        <f>C37+C38+C39+C40+C41</f>
        <v>5041</v>
      </c>
      <c r="D36" s="15">
        <f t="shared" ref="D36:G36" si="10">D37+D38+D39+D40+D41</f>
        <v>3755</v>
      </c>
      <c r="E36" s="15">
        <f>E37+E38+E39+E40+E41</f>
        <v>4017</v>
      </c>
      <c r="F36" s="15">
        <f t="shared" si="10"/>
        <v>686</v>
      </c>
      <c r="G36" s="28">
        <f t="shared" si="10"/>
        <v>8458</v>
      </c>
    </row>
    <row r="37" spans="1:9" s="31" customFormat="1" ht="18.399999999999999" customHeight="1" x14ac:dyDescent="0.35">
      <c r="A37" s="18" t="s">
        <v>41</v>
      </c>
      <c r="B37" s="29" t="s">
        <v>50</v>
      </c>
      <c r="C37" s="21">
        <f>C14+C19+C24</f>
        <v>2363</v>
      </c>
      <c r="D37" s="21">
        <f>D14+D19+D24</f>
        <v>1058</v>
      </c>
      <c r="E37" s="21">
        <f>E14+E19+E24</f>
        <v>754</v>
      </c>
      <c r="F37" s="21">
        <f>F14+F19+F24</f>
        <v>201</v>
      </c>
      <c r="G37" s="17">
        <f>D37+E37+F37</f>
        <v>2013</v>
      </c>
    </row>
    <row r="38" spans="1:9" s="31" customFormat="1" ht="28.9" customHeight="1" x14ac:dyDescent="0.35">
      <c r="A38" s="18" t="s">
        <v>42</v>
      </c>
      <c r="B38" s="29" t="s">
        <v>54</v>
      </c>
      <c r="C38" s="21">
        <f t="shared" ref="C38:D40" si="11">C15+C20+C25</f>
        <v>2678</v>
      </c>
      <c r="D38" s="21">
        <f t="shared" si="11"/>
        <v>1602</v>
      </c>
      <c r="E38" s="21">
        <f>E15+E20+E25+E29-8</f>
        <v>216</v>
      </c>
      <c r="F38" s="21">
        <f>F15+F20+F25</f>
        <v>41</v>
      </c>
      <c r="G38" s="17">
        <f>D38+E38+F38</f>
        <v>1859</v>
      </c>
    </row>
    <row r="39" spans="1:9" s="31" customFormat="1" ht="18.399999999999999" customHeight="1" x14ac:dyDescent="0.35">
      <c r="A39" s="32" t="s">
        <v>43</v>
      </c>
      <c r="B39" s="29" t="s">
        <v>51</v>
      </c>
      <c r="C39" s="21">
        <f t="shared" si="11"/>
        <v>0</v>
      </c>
      <c r="D39" s="21">
        <f t="shared" si="11"/>
        <v>955</v>
      </c>
      <c r="E39" s="21">
        <f>E16+E21+E26</f>
        <v>2224</v>
      </c>
      <c r="F39" s="21">
        <f>F16+F21+F26</f>
        <v>353</v>
      </c>
      <c r="G39" s="17">
        <f>D39+E39+F39</f>
        <v>3532</v>
      </c>
    </row>
    <row r="40" spans="1:9" s="31" customFormat="1" ht="18.399999999999999" customHeight="1" x14ac:dyDescent="0.35">
      <c r="A40" s="18" t="s">
        <v>44</v>
      </c>
      <c r="B40" s="29" t="s">
        <v>52</v>
      </c>
      <c r="C40" s="21">
        <f t="shared" si="11"/>
        <v>0</v>
      </c>
      <c r="D40" s="21">
        <f t="shared" si="11"/>
        <v>0</v>
      </c>
      <c r="E40" s="21">
        <f>E17+E22+E27</f>
        <v>823</v>
      </c>
      <c r="F40" s="21">
        <f>F17+F22+F27</f>
        <v>91</v>
      </c>
      <c r="G40" s="17">
        <f>D40+E40+F40</f>
        <v>914</v>
      </c>
    </row>
    <row r="41" spans="1:9" s="31" customFormat="1" ht="18.399999999999999" customHeight="1" x14ac:dyDescent="0.35">
      <c r="A41" s="18" t="s">
        <v>45</v>
      </c>
      <c r="B41" s="36" t="s">
        <v>76</v>
      </c>
      <c r="C41" s="21">
        <v>0</v>
      </c>
      <c r="D41" s="21">
        <v>140</v>
      </c>
      <c r="E41" s="21">
        <v>0</v>
      </c>
      <c r="F41" s="22">
        <v>0</v>
      </c>
      <c r="G41" s="17">
        <f>D41+E41+F41</f>
        <v>140</v>
      </c>
    </row>
    <row r="42" spans="1:9" s="12" customFormat="1" ht="12" customHeight="1" x14ac:dyDescent="0.35">
      <c r="A42" s="43" t="s">
        <v>129</v>
      </c>
      <c r="B42" s="44" t="s">
        <v>71</v>
      </c>
      <c r="C42" s="45">
        <v>0</v>
      </c>
      <c r="D42" s="15">
        <f t="shared" ref="D42:G42" si="12">D43</f>
        <v>0</v>
      </c>
      <c r="E42" s="15">
        <f t="shared" si="12"/>
        <v>0</v>
      </c>
      <c r="F42" s="15">
        <f t="shared" si="12"/>
        <v>78</v>
      </c>
      <c r="G42" s="28">
        <f t="shared" si="12"/>
        <v>78</v>
      </c>
    </row>
    <row r="43" spans="1:9" ht="48.65" customHeight="1" x14ac:dyDescent="0.35">
      <c r="A43" s="23" t="s">
        <v>130</v>
      </c>
      <c r="B43" s="46" t="s">
        <v>202</v>
      </c>
      <c r="C43" s="34">
        <v>0</v>
      </c>
      <c r="D43" s="33">
        <v>0</v>
      </c>
      <c r="E43" s="33">
        <v>0</v>
      </c>
      <c r="F43" s="41">
        <v>78</v>
      </c>
      <c r="G43" s="17">
        <f>D43+E43+F43</f>
        <v>78</v>
      </c>
    </row>
    <row r="44" spans="1:9" s="12" customFormat="1" ht="18.399999999999999" customHeight="1" x14ac:dyDescent="0.35">
      <c r="A44" s="13" t="s">
        <v>46</v>
      </c>
      <c r="B44" s="14" t="s">
        <v>47</v>
      </c>
      <c r="C44" s="15">
        <f>C45+C59+C70+AW91077+C83+C74+C90+C95+C99+C100+C101+C102+C103+C108+C115+C119</f>
        <v>154.5</v>
      </c>
      <c r="D44" s="15">
        <f>D45+D59+D70+AX91077+D83+D74+D90+D95+D99+D100+D101+D102+D103+D108+D115+D119</f>
        <v>494</v>
      </c>
      <c r="E44" s="15">
        <f>E45+E59+E70+BA91077+E83+E74+E90+E95+E99+E100+E101+E102+E103+E108+E115+E119</f>
        <v>579</v>
      </c>
      <c r="F44" s="15">
        <f>F45+F59+F70+BC91077+F83+F74+F90+F95+F99+F100+F101+F102+F103+F108+F115+F119</f>
        <v>587</v>
      </c>
      <c r="G44" s="28">
        <f>G45+G59+G70+BE91077+G83+G74+G90+G95+G99+G100+G101+G102+G103+G108+G115+G119</f>
        <v>1660</v>
      </c>
      <c r="H44" s="47"/>
      <c r="I44" s="63"/>
    </row>
    <row r="45" spans="1:9" s="12" customFormat="1" ht="18.399999999999999" customHeight="1" x14ac:dyDescent="0.35">
      <c r="A45" s="13" t="s">
        <v>48</v>
      </c>
      <c r="B45" s="37" t="s">
        <v>212</v>
      </c>
      <c r="C45" s="15">
        <f t="shared" ref="C45" si="13">SUM(C46:C58)</f>
        <v>0</v>
      </c>
      <c r="D45" s="15">
        <f t="shared" ref="D45:G45" si="14">SUM(D46:D58)</f>
        <v>93</v>
      </c>
      <c r="E45" s="15">
        <f t="shared" si="14"/>
        <v>47</v>
      </c>
      <c r="F45" s="15">
        <f t="shared" si="14"/>
        <v>241</v>
      </c>
      <c r="G45" s="28">
        <f t="shared" si="14"/>
        <v>381</v>
      </c>
      <c r="H45" s="47"/>
      <c r="I45" s="63"/>
    </row>
    <row r="46" spans="1:9" ht="18.399999999999999" customHeight="1" x14ac:dyDescent="0.35">
      <c r="A46" s="23" t="s">
        <v>55</v>
      </c>
      <c r="B46" s="48" t="s">
        <v>147</v>
      </c>
      <c r="C46" s="34">
        <v>0</v>
      </c>
      <c r="D46" s="33">
        <v>0</v>
      </c>
      <c r="E46" s="33">
        <v>10</v>
      </c>
      <c r="F46" s="41">
        <v>10</v>
      </c>
      <c r="G46" s="17">
        <f t="shared" ref="G46:G58" si="15">D46+E46+F46</f>
        <v>20</v>
      </c>
      <c r="H46" s="47"/>
      <c r="I46" s="63"/>
    </row>
    <row r="47" spans="1:9" ht="18.399999999999999" customHeight="1" x14ac:dyDescent="0.35">
      <c r="A47" s="23" t="s">
        <v>206</v>
      </c>
      <c r="B47" s="48" t="s">
        <v>152</v>
      </c>
      <c r="C47" s="34">
        <v>0</v>
      </c>
      <c r="D47" s="33">
        <v>0</v>
      </c>
      <c r="E47" s="33">
        <v>10</v>
      </c>
      <c r="F47" s="41">
        <v>91</v>
      </c>
      <c r="G47" s="17">
        <f t="shared" si="15"/>
        <v>101</v>
      </c>
      <c r="H47" s="47"/>
      <c r="I47" s="63"/>
    </row>
    <row r="48" spans="1:9" ht="18.399999999999999" customHeight="1" x14ac:dyDescent="0.35">
      <c r="A48" s="23" t="s">
        <v>77</v>
      </c>
      <c r="B48" s="48" t="s">
        <v>213</v>
      </c>
      <c r="C48" s="34">
        <v>0</v>
      </c>
      <c r="D48" s="33">
        <v>0</v>
      </c>
      <c r="E48" s="33">
        <v>0</v>
      </c>
      <c r="F48" s="41">
        <v>0</v>
      </c>
      <c r="G48" s="17">
        <f t="shared" si="15"/>
        <v>0</v>
      </c>
      <c r="H48" s="47"/>
      <c r="I48" s="63"/>
    </row>
    <row r="49" spans="1:9" ht="18.399999999999999" customHeight="1" x14ac:dyDescent="0.35">
      <c r="A49" s="23" t="s">
        <v>78</v>
      </c>
      <c r="B49" s="48" t="s">
        <v>214</v>
      </c>
      <c r="C49" s="34">
        <v>0</v>
      </c>
      <c r="D49" s="33">
        <v>0</v>
      </c>
      <c r="E49" s="33">
        <v>20</v>
      </c>
      <c r="F49" s="41">
        <v>0</v>
      </c>
      <c r="G49" s="17">
        <f t="shared" si="15"/>
        <v>20</v>
      </c>
      <c r="H49" s="47"/>
      <c r="I49" s="63"/>
    </row>
    <row r="50" spans="1:9" ht="18.399999999999999" customHeight="1" x14ac:dyDescent="0.35">
      <c r="A50" s="23" t="s">
        <v>79</v>
      </c>
      <c r="B50" s="48" t="s">
        <v>72</v>
      </c>
      <c r="C50" s="34">
        <v>0</v>
      </c>
      <c r="D50" s="33">
        <v>55</v>
      </c>
      <c r="E50" s="33">
        <v>0</v>
      </c>
      <c r="F50" s="41">
        <v>0</v>
      </c>
      <c r="G50" s="17">
        <f t="shared" si="15"/>
        <v>55</v>
      </c>
      <c r="H50" s="47"/>
      <c r="I50" s="63"/>
    </row>
    <row r="51" spans="1:9" ht="18.399999999999999" customHeight="1" x14ac:dyDescent="0.35">
      <c r="A51" s="23" t="s">
        <v>207</v>
      </c>
      <c r="B51" s="48" t="s">
        <v>165</v>
      </c>
      <c r="C51" s="34">
        <v>0</v>
      </c>
      <c r="D51" s="33">
        <v>0</v>
      </c>
      <c r="E51" s="33">
        <v>0</v>
      </c>
      <c r="F51" s="41">
        <v>50</v>
      </c>
      <c r="G51" s="17">
        <f t="shared" si="15"/>
        <v>50</v>
      </c>
      <c r="H51" s="47"/>
      <c r="I51" s="63"/>
    </row>
    <row r="52" spans="1:9" ht="18.399999999999999" customHeight="1" x14ac:dyDescent="0.35">
      <c r="A52" s="23" t="s">
        <v>208</v>
      </c>
      <c r="B52" s="48" t="s">
        <v>166</v>
      </c>
      <c r="C52" s="34">
        <v>0</v>
      </c>
      <c r="D52" s="33">
        <v>0</v>
      </c>
      <c r="E52" s="33">
        <v>0</v>
      </c>
      <c r="F52" s="41">
        <v>25</v>
      </c>
      <c r="G52" s="17">
        <f t="shared" si="15"/>
        <v>25</v>
      </c>
      <c r="H52" s="47"/>
      <c r="I52" s="63"/>
    </row>
    <row r="53" spans="1:9" ht="32.5" customHeight="1" x14ac:dyDescent="0.35">
      <c r="A53" s="23" t="s">
        <v>89</v>
      </c>
      <c r="B53" s="49" t="s">
        <v>215</v>
      </c>
      <c r="C53" s="34">
        <v>0</v>
      </c>
      <c r="D53" s="33">
        <v>0</v>
      </c>
      <c r="E53" s="33">
        <v>0</v>
      </c>
      <c r="F53" s="41">
        <v>50</v>
      </c>
      <c r="G53" s="17">
        <f t="shared" si="15"/>
        <v>50</v>
      </c>
      <c r="H53" s="47"/>
      <c r="I53" s="63"/>
    </row>
    <row r="54" spans="1:9" ht="18.399999999999999" customHeight="1" x14ac:dyDescent="0.35">
      <c r="A54" s="23" t="s">
        <v>90</v>
      </c>
      <c r="B54" s="50" t="s">
        <v>216</v>
      </c>
      <c r="C54" s="34">
        <v>0</v>
      </c>
      <c r="D54" s="33">
        <v>0</v>
      </c>
      <c r="E54" s="33">
        <v>0</v>
      </c>
      <c r="F54" s="41">
        <v>0</v>
      </c>
      <c r="G54" s="17">
        <f t="shared" si="15"/>
        <v>0</v>
      </c>
      <c r="H54" s="47"/>
      <c r="I54" s="63"/>
    </row>
    <row r="55" spans="1:9" ht="18.399999999999999" customHeight="1" x14ac:dyDescent="0.35">
      <c r="A55" s="23" t="s">
        <v>91</v>
      </c>
      <c r="B55" s="48" t="s">
        <v>217</v>
      </c>
      <c r="C55" s="34">
        <v>0</v>
      </c>
      <c r="D55" s="33">
        <v>0</v>
      </c>
      <c r="E55" s="33">
        <v>0</v>
      </c>
      <c r="F55" s="41">
        <v>15</v>
      </c>
      <c r="G55" s="17">
        <f t="shared" si="15"/>
        <v>15</v>
      </c>
      <c r="H55" s="47"/>
      <c r="I55" s="63"/>
    </row>
    <row r="56" spans="1:9" ht="32.5" customHeight="1" x14ac:dyDescent="0.35">
      <c r="A56" s="23" t="s">
        <v>92</v>
      </c>
      <c r="B56" s="48" t="s">
        <v>203</v>
      </c>
      <c r="C56" s="34">
        <v>0</v>
      </c>
      <c r="D56" s="33">
        <v>1</v>
      </c>
      <c r="E56" s="33">
        <v>7</v>
      </c>
      <c r="F56" s="41">
        <v>0</v>
      </c>
      <c r="G56" s="17">
        <f t="shared" si="15"/>
        <v>8</v>
      </c>
      <c r="H56" s="47"/>
      <c r="I56" s="63"/>
    </row>
    <row r="57" spans="1:9" ht="18.399999999999999" customHeight="1" x14ac:dyDescent="0.35">
      <c r="A57" s="23" t="s">
        <v>209</v>
      </c>
      <c r="B57" s="48" t="s">
        <v>178</v>
      </c>
      <c r="C57" s="34">
        <v>0</v>
      </c>
      <c r="D57" s="33">
        <v>12</v>
      </c>
      <c r="E57" s="33">
        <v>0</v>
      </c>
      <c r="F57" s="41">
        <v>0</v>
      </c>
      <c r="G57" s="17">
        <f t="shared" si="15"/>
        <v>12</v>
      </c>
      <c r="H57" s="47"/>
      <c r="I57" s="63"/>
    </row>
    <row r="58" spans="1:9" ht="18.399999999999999" customHeight="1" x14ac:dyDescent="0.35">
      <c r="A58" s="23" t="s">
        <v>210</v>
      </c>
      <c r="B58" s="48" t="s">
        <v>158</v>
      </c>
      <c r="C58" s="34">
        <v>0</v>
      </c>
      <c r="D58" s="33">
        <v>25</v>
      </c>
      <c r="E58" s="33">
        <v>0</v>
      </c>
      <c r="F58" s="41">
        <v>0</v>
      </c>
      <c r="G58" s="17">
        <f t="shared" si="15"/>
        <v>25</v>
      </c>
      <c r="H58" s="47"/>
      <c r="I58" s="63"/>
    </row>
    <row r="59" spans="1:9" s="12" customFormat="1" ht="18.399999999999999" customHeight="1" x14ac:dyDescent="0.35">
      <c r="A59" s="43" t="s">
        <v>49</v>
      </c>
      <c r="B59" s="37" t="s">
        <v>189</v>
      </c>
      <c r="C59" s="15">
        <f t="shared" ref="C59:G59" si="16">SUM(C60:C69)</f>
        <v>142</v>
      </c>
      <c r="D59" s="15">
        <f t="shared" si="16"/>
        <v>169</v>
      </c>
      <c r="E59" s="15">
        <f t="shared" si="16"/>
        <v>212</v>
      </c>
      <c r="F59" s="15">
        <f t="shared" si="16"/>
        <v>98</v>
      </c>
      <c r="G59" s="28">
        <f t="shared" si="16"/>
        <v>479</v>
      </c>
      <c r="H59" s="47"/>
      <c r="I59" s="63"/>
    </row>
    <row r="60" spans="1:9" ht="18.399999999999999" customHeight="1" x14ac:dyDescent="0.35">
      <c r="A60" s="23" t="s">
        <v>205</v>
      </c>
      <c r="B60" s="46" t="s">
        <v>218</v>
      </c>
      <c r="C60" s="34">
        <v>0</v>
      </c>
      <c r="D60" s="33">
        <v>0</v>
      </c>
      <c r="E60" s="33">
        <v>0</v>
      </c>
      <c r="F60" s="41">
        <v>10</v>
      </c>
      <c r="G60" s="17">
        <f t="shared" ref="G60:G69" si="17">D60+E60+F60</f>
        <v>10</v>
      </c>
      <c r="H60" s="47"/>
      <c r="I60" s="63"/>
    </row>
    <row r="61" spans="1:9" ht="18.399999999999999" customHeight="1" x14ac:dyDescent="0.35">
      <c r="A61" s="51" t="s">
        <v>56</v>
      </c>
      <c r="B61" s="40" t="s">
        <v>149</v>
      </c>
      <c r="C61" s="34">
        <v>0</v>
      </c>
      <c r="D61" s="33">
        <v>0</v>
      </c>
      <c r="E61" s="33">
        <v>0</v>
      </c>
      <c r="F61" s="41">
        <v>7</v>
      </c>
      <c r="G61" s="17">
        <f t="shared" si="17"/>
        <v>7</v>
      </c>
      <c r="H61" s="47"/>
      <c r="I61" s="63"/>
    </row>
    <row r="62" spans="1:9" ht="18.399999999999999" customHeight="1" x14ac:dyDescent="0.35">
      <c r="A62" s="23" t="s">
        <v>57</v>
      </c>
      <c r="B62" s="50" t="s">
        <v>177</v>
      </c>
      <c r="C62" s="52">
        <v>142</v>
      </c>
      <c r="D62" s="33">
        <v>56</v>
      </c>
      <c r="E62" s="33">
        <v>0</v>
      </c>
      <c r="F62" s="41">
        <v>0</v>
      </c>
      <c r="G62" s="17">
        <f t="shared" si="17"/>
        <v>56</v>
      </c>
      <c r="H62" s="47"/>
      <c r="I62" s="63"/>
    </row>
    <row r="63" spans="1:9" ht="18.399999999999999" customHeight="1" x14ac:dyDescent="0.35">
      <c r="A63" s="23" t="s">
        <v>58</v>
      </c>
      <c r="B63" s="50" t="s">
        <v>219</v>
      </c>
      <c r="C63" s="52">
        <v>0</v>
      </c>
      <c r="D63" s="33">
        <v>72</v>
      </c>
      <c r="E63" s="33">
        <v>0</v>
      </c>
      <c r="F63" s="41">
        <v>0</v>
      </c>
      <c r="G63" s="17">
        <f t="shared" si="17"/>
        <v>72</v>
      </c>
      <c r="H63" s="47"/>
      <c r="I63" s="63"/>
    </row>
    <row r="64" spans="1:9" ht="18.399999999999999" customHeight="1" x14ac:dyDescent="0.35">
      <c r="A64" s="23" t="s">
        <v>59</v>
      </c>
      <c r="B64" s="50" t="s">
        <v>60</v>
      </c>
      <c r="C64" s="52">
        <v>0</v>
      </c>
      <c r="D64" s="33">
        <v>0</v>
      </c>
      <c r="E64" s="33">
        <v>40</v>
      </c>
      <c r="F64" s="41">
        <v>40</v>
      </c>
      <c r="G64" s="17">
        <f t="shared" si="17"/>
        <v>80</v>
      </c>
      <c r="H64" s="47"/>
      <c r="I64" s="63"/>
    </row>
    <row r="65" spans="1:9" ht="18.399999999999999" customHeight="1" x14ac:dyDescent="0.35">
      <c r="A65" s="23" t="s">
        <v>80</v>
      </c>
      <c r="B65" s="50" t="s">
        <v>220</v>
      </c>
      <c r="C65" s="52">
        <v>0</v>
      </c>
      <c r="D65" s="33">
        <v>0</v>
      </c>
      <c r="E65" s="33">
        <v>150</v>
      </c>
      <c r="F65" s="41">
        <v>0</v>
      </c>
      <c r="G65" s="17">
        <f t="shared" si="17"/>
        <v>150</v>
      </c>
      <c r="H65" s="47"/>
      <c r="I65" s="63"/>
    </row>
    <row r="66" spans="1:9" ht="27.65" customHeight="1" x14ac:dyDescent="0.35">
      <c r="A66" s="23" t="s">
        <v>81</v>
      </c>
      <c r="B66" s="50" t="s">
        <v>188</v>
      </c>
      <c r="C66" s="52">
        <v>0</v>
      </c>
      <c r="D66" s="33">
        <v>0</v>
      </c>
      <c r="E66" s="33">
        <v>10</v>
      </c>
      <c r="F66" s="41">
        <v>0</v>
      </c>
      <c r="G66" s="17">
        <f t="shared" si="17"/>
        <v>10</v>
      </c>
      <c r="H66" s="47"/>
      <c r="I66" s="63"/>
    </row>
    <row r="67" spans="1:9" ht="18.399999999999999" customHeight="1" x14ac:dyDescent="0.35">
      <c r="A67" s="23" t="s">
        <v>82</v>
      </c>
      <c r="B67" s="50" t="s">
        <v>179</v>
      </c>
      <c r="C67" s="52">
        <v>0</v>
      </c>
      <c r="D67" s="33">
        <v>0</v>
      </c>
      <c r="E67" s="33">
        <v>12</v>
      </c>
      <c r="F67" s="41">
        <v>0</v>
      </c>
      <c r="G67" s="17">
        <f t="shared" si="17"/>
        <v>12</v>
      </c>
      <c r="H67" s="47"/>
      <c r="I67" s="63"/>
    </row>
    <row r="68" spans="1:9" ht="18.399999999999999" customHeight="1" x14ac:dyDescent="0.35">
      <c r="A68" s="23" t="s">
        <v>204</v>
      </c>
      <c r="B68" s="50" t="s">
        <v>148</v>
      </c>
      <c r="C68" s="52">
        <v>0</v>
      </c>
      <c r="D68" s="33">
        <v>41</v>
      </c>
      <c r="E68" s="33">
        <v>0</v>
      </c>
      <c r="F68" s="41">
        <v>0</v>
      </c>
      <c r="G68" s="17">
        <f t="shared" si="17"/>
        <v>41</v>
      </c>
      <c r="H68" s="47"/>
      <c r="I68" s="63"/>
    </row>
    <row r="69" spans="1:9" ht="18.399999999999999" customHeight="1" x14ac:dyDescent="0.35">
      <c r="A69" s="23" t="s">
        <v>167</v>
      </c>
      <c r="B69" s="50" t="s">
        <v>180</v>
      </c>
      <c r="C69" s="52">
        <v>0</v>
      </c>
      <c r="D69" s="33">
        <v>0</v>
      </c>
      <c r="E69" s="33">
        <v>0</v>
      </c>
      <c r="F69" s="41">
        <v>41</v>
      </c>
      <c r="G69" s="17">
        <f t="shared" si="17"/>
        <v>41</v>
      </c>
      <c r="H69" s="47"/>
      <c r="I69" s="63"/>
    </row>
    <row r="70" spans="1:9" s="12" customFormat="1" ht="18.399999999999999" customHeight="1" x14ac:dyDescent="0.35">
      <c r="A70" s="43" t="s">
        <v>93</v>
      </c>
      <c r="B70" s="14" t="s">
        <v>65</v>
      </c>
      <c r="C70" s="15">
        <f t="shared" ref="C70:G70" si="18">SUM(C71:C73)</f>
        <v>0</v>
      </c>
      <c r="D70" s="15">
        <f t="shared" si="18"/>
        <v>95</v>
      </c>
      <c r="E70" s="15">
        <f t="shared" si="18"/>
        <v>4</v>
      </c>
      <c r="F70" s="15">
        <f t="shared" si="18"/>
        <v>0</v>
      </c>
      <c r="G70" s="28">
        <f t="shared" si="18"/>
        <v>99</v>
      </c>
      <c r="H70" s="47"/>
      <c r="I70" s="63"/>
    </row>
    <row r="71" spans="1:9" ht="18.399999999999999" customHeight="1" x14ac:dyDescent="0.35">
      <c r="A71" s="23" t="s">
        <v>94</v>
      </c>
      <c r="B71" s="24" t="s">
        <v>66</v>
      </c>
      <c r="C71" s="52">
        <v>0</v>
      </c>
      <c r="D71" s="33">
        <v>95</v>
      </c>
      <c r="E71" s="33">
        <v>0</v>
      </c>
      <c r="F71" s="33">
        <v>0</v>
      </c>
      <c r="G71" s="17">
        <f>D71+E71+F71</f>
        <v>95</v>
      </c>
      <c r="H71" s="47"/>
      <c r="I71" s="63"/>
    </row>
    <row r="72" spans="1:9" ht="18.399999999999999" customHeight="1" x14ac:dyDescent="0.35">
      <c r="A72" s="23" t="s">
        <v>95</v>
      </c>
      <c r="B72" s="24" t="s">
        <v>86</v>
      </c>
      <c r="C72" s="52">
        <v>0</v>
      </c>
      <c r="D72" s="33">
        <v>0</v>
      </c>
      <c r="E72" s="33">
        <v>0</v>
      </c>
      <c r="F72" s="41">
        <v>0</v>
      </c>
      <c r="G72" s="17">
        <f>D72+E72+F72</f>
        <v>0</v>
      </c>
      <c r="H72" s="47"/>
      <c r="I72" s="63"/>
    </row>
    <row r="73" spans="1:9" ht="18.399999999999999" customHeight="1" x14ac:dyDescent="0.35">
      <c r="A73" s="23" t="s">
        <v>96</v>
      </c>
      <c r="B73" s="24" t="s">
        <v>221</v>
      </c>
      <c r="C73" s="52">
        <v>0</v>
      </c>
      <c r="D73" s="33">
        <v>0</v>
      </c>
      <c r="E73" s="33">
        <v>4</v>
      </c>
      <c r="F73" s="41">
        <v>0</v>
      </c>
      <c r="G73" s="17">
        <f>D73+E73+F73</f>
        <v>4</v>
      </c>
      <c r="H73" s="47"/>
      <c r="I73" s="63"/>
    </row>
    <row r="74" spans="1:9" s="12" customFormat="1" ht="18.399999999999999" customHeight="1" x14ac:dyDescent="0.35">
      <c r="A74" s="13" t="s">
        <v>97</v>
      </c>
      <c r="B74" s="14" t="s">
        <v>70</v>
      </c>
      <c r="C74" s="15">
        <f t="shared" ref="C74:G74" si="19">SUM(C75:C82)</f>
        <v>12.5</v>
      </c>
      <c r="D74" s="15">
        <f t="shared" si="19"/>
        <v>42</v>
      </c>
      <c r="E74" s="15">
        <f t="shared" si="19"/>
        <v>116</v>
      </c>
      <c r="F74" s="15">
        <f t="shared" si="19"/>
        <v>20</v>
      </c>
      <c r="G74" s="28">
        <f t="shared" si="19"/>
        <v>178</v>
      </c>
      <c r="H74" s="47"/>
      <c r="I74" s="63"/>
    </row>
    <row r="75" spans="1:9" ht="18.399999999999999" customHeight="1" x14ac:dyDescent="0.35">
      <c r="A75" s="23" t="s">
        <v>99</v>
      </c>
      <c r="B75" s="49" t="s">
        <v>88</v>
      </c>
      <c r="C75" s="53">
        <v>0</v>
      </c>
      <c r="D75" s="33">
        <v>0</v>
      </c>
      <c r="E75" s="33">
        <v>50</v>
      </c>
      <c r="F75" s="41">
        <v>0</v>
      </c>
      <c r="G75" s="17">
        <f t="shared" ref="G75:G82" si="20">D75+E75+F75</f>
        <v>50</v>
      </c>
      <c r="H75" s="47"/>
      <c r="I75" s="63"/>
    </row>
    <row r="76" spans="1:9" ht="29.5" customHeight="1" x14ac:dyDescent="0.35">
      <c r="A76" s="23" t="s">
        <v>100</v>
      </c>
      <c r="B76" s="50" t="s">
        <v>153</v>
      </c>
      <c r="C76" s="53">
        <v>0</v>
      </c>
      <c r="D76" s="33">
        <v>5</v>
      </c>
      <c r="E76" s="33">
        <v>5</v>
      </c>
      <c r="F76" s="41">
        <v>5</v>
      </c>
      <c r="G76" s="17">
        <f t="shared" si="20"/>
        <v>15</v>
      </c>
      <c r="H76" s="47"/>
      <c r="I76" s="63"/>
    </row>
    <row r="77" spans="1:9" ht="30" customHeight="1" x14ac:dyDescent="0.35">
      <c r="A77" s="23" t="s">
        <v>101</v>
      </c>
      <c r="B77" s="50" t="s">
        <v>154</v>
      </c>
      <c r="C77" s="53">
        <v>0</v>
      </c>
      <c r="D77" s="33">
        <v>0</v>
      </c>
      <c r="E77" s="33">
        <v>15</v>
      </c>
      <c r="F77" s="41">
        <v>15</v>
      </c>
      <c r="G77" s="17">
        <f t="shared" si="20"/>
        <v>30</v>
      </c>
      <c r="H77" s="47"/>
      <c r="I77" s="63"/>
    </row>
    <row r="78" spans="1:9" ht="18.399999999999999" customHeight="1" x14ac:dyDescent="0.35">
      <c r="A78" s="23" t="s">
        <v>102</v>
      </c>
      <c r="B78" s="50" t="s">
        <v>141</v>
      </c>
      <c r="C78" s="53">
        <v>0</v>
      </c>
      <c r="D78" s="33">
        <v>0</v>
      </c>
      <c r="E78" s="33">
        <v>20</v>
      </c>
      <c r="F78" s="41">
        <v>0</v>
      </c>
      <c r="G78" s="17">
        <f t="shared" si="20"/>
        <v>20</v>
      </c>
      <c r="H78" s="47"/>
      <c r="I78" s="63"/>
    </row>
    <row r="79" spans="1:9" ht="18.399999999999999" customHeight="1" x14ac:dyDescent="0.35">
      <c r="A79" s="23" t="s">
        <v>103</v>
      </c>
      <c r="B79" s="50" t="s">
        <v>150</v>
      </c>
      <c r="C79" s="53">
        <v>0</v>
      </c>
      <c r="D79" s="33">
        <v>15</v>
      </c>
      <c r="E79" s="33">
        <v>6</v>
      </c>
      <c r="F79" s="41">
        <v>0</v>
      </c>
      <c r="G79" s="17">
        <f t="shared" si="20"/>
        <v>21</v>
      </c>
      <c r="H79" s="47"/>
      <c r="I79" s="63"/>
    </row>
    <row r="80" spans="1:9" ht="18.399999999999999" customHeight="1" x14ac:dyDescent="0.35">
      <c r="A80" s="23" t="s">
        <v>104</v>
      </c>
      <c r="B80" s="50" t="s">
        <v>151</v>
      </c>
      <c r="C80" s="53">
        <v>0</v>
      </c>
      <c r="D80" s="33">
        <v>0</v>
      </c>
      <c r="E80" s="33">
        <v>20</v>
      </c>
      <c r="F80" s="41">
        <v>0</v>
      </c>
      <c r="G80" s="17">
        <f t="shared" si="20"/>
        <v>20</v>
      </c>
      <c r="H80" s="47"/>
      <c r="I80" s="63"/>
    </row>
    <row r="81" spans="1:9" ht="18.399999999999999" customHeight="1" x14ac:dyDescent="0.35">
      <c r="A81" s="23" t="s">
        <v>168</v>
      </c>
      <c r="B81" s="50" t="s">
        <v>157</v>
      </c>
      <c r="C81" s="52">
        <v>12.5</v>
      </c>
      <c r="D81" s="33">
        <v>14</v>
      </c>
      <c r="E81" s="33">
        <v>0</v>
      </c>
      <c r="F81" s="41">
        <v>0</v>
      </c>
      <c r="G81" s="17">
        <f t="shared" si="20"/>
        <v>14</v>
      </c>
      <c r="H81" s="47"/>
      <c r="I81" s="63"/>
    </row>
    <row r="82" spans="1:9" ht="18.399999999999999" customHeight="1" x14ac:dyDescent="0.35">
      <c r="A82" s="23" t="s">
        <v>169</v>
      </c>
      <c r="B82" s="50" t="s">
        <v>155</v>
      </c>
      <c r="C82" s="52">
        <v>0</v>
      </c>
      <c r="D82" s="33">
        <v>8</v>
      </c>
      <c r="E82" s="33">
        <v>0</v>
      </c>
      <c r="F82" s="41">
        <v>0</v>
      </c>
      <c r="G82" s="17">
        <f t="shared" si="20"/>
        <v>8</v>
      </c>
      <c r="H82" s="47"/>
      <c r="I82" s="63"/>
    </row>
    <row r="83" spans="1:9" s="12" customFormat="1" ht="18.399999999999999" customHeight="1" x14ac:dyDescent="0.35">
      <c r="A83" s="13" t="s">
        <v>98</v>
      </c>
      <c r="B83" s="54" t="s">
        <v>73</v>
      </c>
      <c r="C83" s="15">
        <f>SUM(C84:C89)</f>
        <v>0</v>
      </c>
      <c r="D83" s="15">
        <f>SUM(D84:D89)</f>
        <v>3</v>
      </c>
      <c r="E83" s="15">
        <f>SUM(E84:E89)</f>
        <v>32</v>
      </c>
      <c r="F83" s="15">
        <f>SUM(F84:F89)</f>
        <v>40</v>
      </c>
      <c r="G83" s="28">
        <f>SUM(G84:G89)</f>
        <v>75</v>
      </c>
      <c r="H83" s="47"/>
      <c r="I83" s="63"/>
    </row>
    <row r="84" spans="1:9" ht="18.399999999999999" customHeight="1" x14ac:dyDescent="0.35">
      <c r="A84" s="23" t="s">
        <v>105</v>
      </c>
      <c r="B84" s="50" t="s">
        <v>84</v>
      </c>
      <c r="C84" s="52">
        <v>0</v>
      </c>
      <c r="D84" s="33">
        <v>0</v>
      </c>
      <c r="E84" s="33">
        <v>17</v>
      </c>
      <c r="F84" s="41">
        <v>0</v>
      </c>
      <c r="G84" s="17">
        <f t="shared" ref="G84:G89" si="21">D84+E84+F84</f>
        <v>17</v>
      </c>
      <c r="H84" s="47"/>
      <c r="I84" s="63"/>
    </row>
    <row r="85" spans="1:9" ht="18.399999999999999" customHeight="1" x14ac:dyDescent="0.35">
      <c r="A85" s="23" t="s">
        <v>106</v>
      </c>
      <c r="B85" s="50" t="s">
        <v>85</v>
      </c>
      <c r="C85" s="52">
        <v>0</v>
      </c>
      <c r="D85" s="33">
        <v>0</v>
      </c>
      <c r="E85" s="33">
        <v>0</v>
      </c>
      <c r="F85" s="41">
        <v>15</v>
      </c>
      <c r="G85" s="17">
        <f t="shared" si="21"/>
        <v>15</v>
      </c>
      <c r="H85" s="47"/>
      <c r="I85" s="63"/>
    </row>
    <row r="86" spans="1:9" ht="18.399999999999999" customHeight="1" x14ac:dyDescent="0.35">
      <c r="A86" s="23" t="s">
        <v>107</v>
      </c>
      <c r="B86" s="50" t="s">
        <v>142</v>
      </c>
      <c r="C86" s="52">
        <v>0</v>
      </c>
      <c r="D86" s="33">
        <v>0</v>
      </c>
      <c r="E86" s="33">
        <v>0</v>
      </c>
      <c r="F86" s="41">
        <v>10</v>
      </c>
      <c r="G86" s="17">
        <f t="shared" si="21"/>
        <v>10</v>
      </c>
      <c r="H86" s="47"/>
      <c r="I86" s="63"/>
    </row>
    <row r="87" spans="1:9" ht="18.399999999999999" customHeight="1" x14ac:dyDescent="0.35">
      <c r="A87" s="23" t="s">
        <v>108</v>
      </c>
      <c r="B87" s="50" t="s">
        <v>143</v>
      </c>
      <c r="C87" s="52">
        <v>0</v>
      </c>
      <c r="D87" s="33">
        <v>0</v>
      </c>
      <c r="E87" s="33">
        <v>0</v>
      </c>
      <c r="F87" s="41">
        <v>15</v>
      </c>
      <c r="G87" s="17">
        <f t="shared" si="21"/>
        <v>15</v>
      </c>
      <c r="H87" s="47"/>
      <c r="I87" s="63"/>
    </row>
    <row r="88" spans="1:9" ht="18.399999999999999" customHeight="1" x14ac:dyDescent="0.35">
      <c r="A88" s="23" t="s">
        <v>109</v>
      </c>
      <c r="B88" s="50" t="s">
        <v>174</v>
      </c>
      <c r="C88" s="52">
        <v>0</v>
      </c>
      <c r="D88" s="33">
        <v>0</v>
      </c>
      <c r="E88" s="33">
        <v>15</v>
      </c>
      <c r="F88" s="41">
        <v>0</v>
      </c>
      <c r="G88" s="17">
        <f t="shared" si="21"/>
        <v>15</v>
      </c>
      <c r="H88" s="47"/>
      <c r="I88" s="63"/>
    </row>
    <row r="89" spans="1:9" ht="18.399999999999999" customHeight="1" x14ac:dyDescent="0.35">
      <c r="A89" s="23" t="s">
        <v>176</v>
      </c>
      <c r="B89" s="24" t="s">
        <v>156</v>
      </c>
      <c r="C89" s="52">
        <v>0</v>
      </c>
      <c r="D89" s="33">
        <v>3</v>
      </c>
      <c r="E89" s="33">
        <v>0</v>
      </c>
      <c r="F89" s="41">
        <v>0</v>
      </c>
      <c r="G89" s="17">
        <f t="shared" si="21"/>
        <v>3</v>
      </c>
      <c r="H89" s="47"/>
      <c r="I89" s="63"/>
    </row>
    <row r="90" spans="1:9" s="12" customFormat="1" ht="18.399999999999999" customHeight="1" x14ac:dyDescent="0.35">
      <c r="A90" s="13" t="s">
        <v>110</v>
      </c>
      <c r="B90" s="14" t="s">
        <v>193</v>
      </c>
      <c r="C90" s="15">
        <f t="shared" ref="C90:G90" si="22">SUM(C91:C94)</f>
        <v>0</v>
      </c>
      <c r="D90" s="15">
        <f t="shared" si="22"/>
        <v>15</v>
      </c>
      <c r="E90" s="15">
        <f t="shared" si="22"/>
        <v>18</v>
      </c>
      <c r="F90" s="15">
        <f t="shared" si="22"/>
        <v>16</v>
      </c>
      <c r="G90" s="28">
        <f t="shared" si="22"/>
        <v>49</v>
      </c>
      <c r="H90" s="47"/>
      <c r="I90" s="63"/>
    </row>
    <row r="91" spans="1:9" ht="18.399999999999999" customHeight="1" x14ac:dyDescent="0.35">
      <c r="A91" s="23" t="s">
        <v>132</v>
      </c>
      <c r="B91" s="50" t="s">
        <v>64</v>
      </c>
      <c r="C91" s="52">
        <v>0</v>
      </c>
      <c r="D91" s="33">
        <v>0</v>
      </c>
      <c r="E91" s="33">
        <v>12</v>
      </c>
      <c r="F91" s="41">
        <v>0</v>
      </c>
      <c r="G91" s="17">
        <f>D91+E91+F91</f>
        <v>12</v>
      </c>
      <c r="H91" s="47"/>
      <c r="I91" s="63"/>
    </row>
    <row r="92" spans="1:9" ht="18.399999999999999" customHeight="1" x14ac:dyDescent="0.35">
      <c r="A92" s="23" t="s">
        <v>133</v>
      </c>
      <c r="B92" s="50" t="s">
        <v>63</v>
      </c>
      <c r="C92" s="52">
        <v>0</v>
      </c>
      <c r="D92" s="33">
        <v>15</v>
      </c>
      <c r="E92" s="33">
        <v>0</v>
      </c>
      <c r="F92" s="41">
        <v>0</v>
      </c>
      <c r="G92" s="17">
        <f>D92+E92+F92</f>
        <v>15</v>
      </c>
      <c r="H92" s="47"/>
      <c r="I92" s="63"/>
    </row>
    <row r="93" spans="1:9" ht="18.399999999999999" customHeight="1" x14ac:dyDescent="0.35">
      <c r="A93" s="23" t="s">
        <v>134</v>
      </c>
      <c r="B93" s="24" t="s">
        <v>61</v>
      </c>
      <c r="C93" s="52">
        <v>0</v>
      </c>
      <c r="D93" s="33">
        <v>0</v>
      </c>
      <c r="E93" s="33">
        <v>0</v>
      </c>
      <c r="F93" s="41">
        <v>16</v>
      </c>
      <c r="G93" s="17">
        <f>D93+E93+F93</f>
        <v>16</v>
      </c>
      <c r="H93" s="47"/>
      <c r="I93" s="63"/>
    </row>
    <row r="94" spans="1:9" ht="18.399999999999999" customHeight="1" x14ac:dyDescent="0.35">
      <c r="A94" s="23" t="s">
        <v>135</v>
      </c>
      <c r="B94" s="24" t="s">
        <v>67</v>
      </c>
      <c r="C94" s="52">
        <v>0</v>
      </c>
      <c r="D94" s="33">
        <v>0</v>
      </c>
      <c r="E94" s="33">
        <v>6</v>
      </c>
      <c r="F94" s="41">
        <v>0</v>
      </c>
      <c r="G94" s="17">
        <f>D94+E94+F94</f>
        <v>6</v>
      </c>
      <c r="H94" s="47"/>
      <c r="I94" s="63"/>
    </row>
    <row r="95" spans="1:9" s="12" customFormat="1" ht="18.399999999999999" customHeight="1" x14ac:dyDescent="0.35">
      <c r="A95" s="13" t="s">
        <v>111</v>
      </c>
      <c r="B95" s="14" t="s">
        <v>159</v>
      </c>
      <c r="C95" s="15">
        <f t="shared" ref="C95:G95" si="23">SUM(C96:C98)</f>
        <v>0</v>
      </c>
      <c r="D95" s="15">
        <f t="shared" si="23"/>
        <v>7</v>
      </c>
      <c r="E95" s="15">
        <f t="shared" si="23"/>
        <v>4</v>
      </c>
      <c r="F95" s="15">
        <f t="shared" si="23"/>
        <v>4</v>
      </c>
      <c r="G95" s="28">
        <f t="shared" si="23"/>
        <v>15</v>
      </c>
      <c r="H95" s="47"/>
      <c r="I95" s="63"/>
    </row>
    <row r="96" spans="1:9" ht="18.399999999999999" customHeight="1" x14ac:dyDescent="0.35">
      <c r="A96" s="23" t="s">
        <v>113</v>
      </c>
      <c r="B96" s="24" t="s">
        <v>83</v>
      </c>
      <c r="C96" s="33">
        <v>0</v>
      </c>
      <c r="D96" s="33">
        <v>1</v>
      </c>
      <c r="E96" s="33">
        <v>3</v>
      </c>
      <c r="F96" s="33">
        <v>3</v>
      </c>
      <c r="G96" s="17">
        <f t="shared" ref="G96:G102" si="24">D96+E96+F96</f>
        <v>7</v>
      </c>
      <c r="H96" s="47"/>
      <c r="I96" s="63"/>
    </row>
    <row r="97" spans="1:9" ht="18.399999999999999" customHeight="1" x14ac:dyDescent="0.35">
      <c r="A97" s="23" t="s">
        <v>114</v>
      </c>
      <c r="B97" s="24" t="s">
        <v>164</v>
      </c>
      <c r="C97" s="33">
        <v>0</v>
      </c>
      <c r="D97" s="33">
        <v>5</v>
      </c>
      <c r="E97" s="33">
        <v>1</v>
      </c>
      <c r="F97" s="33">
        <v>1</v>
      </c>
      <c r="G97" s="17">
        <f t="shared" si="24"/>
        <v>7</v>
      </c>
      <c r="H97" s="47"/>
      <c r="I97" s="63"/>
    </row>
    <row r="98" spans="1:9" ht="18.399999999999999" customHeight="1" x14ac:dyDescent="0.35">
      <c r="A98" s="23" t="s">
        <v>115</v>
      </c>
      <c r="B98" s="24" t="s">
        <v>182</v>
      </c>
      <c r="C98" s="33">
        <v>0</v>
      </c>
      <c r="D98" s="33">
        <v>1</v>
      </c>
      <c r="E98" s="33">
        <v>0</v>
      </c>
      <c r="F98" s="33">
        <v>0</v>
      </c>
      <c r="G98" s="17">
        <f t="shared" si="24"/>
        <v>1</v>
      </c>
      <c r="H98" s="47"/>
      <c r="I98" s="63"/>
    </row>
    <row r="99" spans="1:9" s="12" customFormat="1" ht="18.399999999999999" customHeight="1" x14ac:dyDescent="0.35">
      <c r="A99" s="13" t="s">
        <v>112</v>
      </c>
      <c r="B99" s="14" t="s">
        <v>75</v>
      </c>
      <c r="C99" s="15">
        <v>0</v>
      </c>
      <c r="D99" s="15">
        <v>3</v>
      </c>
      <c r="E99" s="15">
        <v>5</v>
      </c>
      <c r="F99" s="15">
        <v>5</v>
      </c>
      <c r="G99" s="28">
        <f t="shared" si="24"/>
        <v>13</v>
      </c>
      <c r="H99" s="47"/>
      <c r="I99" s="63"/>
    </row>
    <row r="100" spans="1:9" s="12" customFormat="1" ht="18.399999999999999" customHeight="1" x14ac:dyDescent="0.35">
      <c r="A100" s="13" t="s">
        <v>116</v>
      </c>
      <c r="B100" s="14" t="s">
        <v>62</v>
      </c>
      <c r="C100" s="15">
        <v>0</v>
      </c>
      <c r="D100" s="15">
        <v>3</v>
      </c>
      <c r="E100" s="15">
        <v>10</v>
      </c>
      <c r="F100" s="15">
        <v>10</v>
      </c>
      <c r="G100" s="28">
        <f t="shared" si="24"/>
        <v>23</v>
      </c>
      <c r="H100" s="47"/>
      <c r="I100" s="63"/>
    </row>
    <row r="101" spans="1:9" s="12" customFormat="1" ht="18.399999999999999" customHeight="1" x14ac:dyDescent="0.35">
      <c r="A101" s="13" t="s">
        <v>117</v>
      </c>
      <c r="B101" s="54" t="s">
        <v>222</v>
      </c>
      <c r="C101" s="15">
        <v>0</v>
      </c>
      <c r="D101" s="15">
        <v>3</v>
      </c>
      <c r="E101" s="15">
        <v>5</v>
      </c>
      <c r="F101" s="15">
        <v>5</v>
      </c>
      <c r="G101" s="28">
        <f t="shared" si="24"/>
        <v>13</v>
      </c>
      <c r="H101" s="47"/>
      <c r="I101" s="63"/>
    </row>
    <row r="102" spans="1:9" s="12" customFormat="1" ht="18.399999999999999" customHeight="1" x14ac:dyDescent="0.35">
      <c r="A102" s="13" t="s">
        <v>118</v>
      </c>
      <c r="B102" s="55" t="s">
        <v>211</v>
      </c>
      <c r="C102" s="15">
        <v>0</v>
      </c>
      <c r="D102" s="15">
        <v>2</v>
      </c>
      <c r="E102" s="15">
        <v>2</v>
      </c>
      <c r="F102" s="15">
        <v>2</v>
      </c>
      <c r="G102" s="28">
        <f t="shared" si="24"/>
        <v>6</v>
      </c>
      <c r="H102" s="47"/>
      <c r="I102" s="63"/>
    </row>
    <row r="103" spans="1:9" s="12" customFormat="1" ht="18.399999999999999" customHeight="1" x14ac:dyDescent="0.35">
      <c r="A103" s="13" t="s">
        <v>119</v>
      </c>
      <c r="B103" s="14" t="s">
        <v>223</v>
      </c>
      <c r="C103" s="15">
        <f t="shared" ref="C103:G103" si="25">SUM(C104:C107)</f>
        <v>0</v>
      </c>
      <c r="D103" s="15">
        <f t="shared" si="25"/>
        <v>8</v>
      </c>
      <c r="E103" s="15">
        <f t="shared" si="25"/>
        <v>3</v>
      </c>
      <c r="F103" s="15">
        <f t="shared" si="25"/>
        <v>0</v>
      </c>
      <c r="G103" s="28">
        <f t="shared" si="25"/>
        <v>11</v>
      </c>
      <c r="H103" s="47"/>
      <c r="I103" s="63"/>
    </row>
    <row r="104" spans="1:9" ht="18.399999999999999" customHeight="1" x14ac:dyDescent="0.35">
      <c r="A104" s="23" t="s">
        <v>138</v>
      </c>
      <c r="B104" s="24" t="s">
        <v>196</v>
      </c>
      <c r="C104" s="33">
        <v>0</v>
      </c>
      <c r="D104" s="33">
        <v>4</v>
      </c>
      <c r="E104" s="33">
        <v>0</v>
      </c>
      <c r="F104" s="33">
        <v>0</v>
      </c>
      <c r="G104" s="17">
        <f>D104+E104+F104</f>
        <v>4</v>
      </c>
      <c r="H104" s="47"/>
      <c r="I104" s="63"/>
    </row>
    <row r="105" spans="1:9" ht="18.399999999999999" customHeight="1" x14ac:dyDescent="0.35">
      <c r="A105" s="23" t="s">
        <v>139</v>
      </c>
      <c r="B105" s="24" t="s">
        <v>68</v>
      </c>
      <c r="C105" s="33">
        <v>0</v>
      </c>
      <c r="D105" s="33">
        <v>2</v>
      </c>
      <c r="E105" s="33">
        <v>0</v>
      </c>
      <c r="F105" s="33">
        <v>0</v>
      </c>
      <c r="G105" s="17">
        <f>D105+E105+F105</f>
        <v>2</v>
      </c>
      <c r="H105" s="47"/>
      <c r="I105" s="63"/>
    </row>
    <row r="106" spans="1:9" ht="18.399999999999999" customHeight="1" x14ac:dyDescent="0.35">
      <c r="A106" s="23" t="s">
        <v>140</v>
      </c>
      <c r="B106" s="24" t="s">
        <v>69</v>
      </c>
      <c r="C106" s="33">
        <v>0</v>
      </c>
      <c r="D106" s="33">
        <v>2</v>
      </c>
      <c r="E106" s="33">
        <v>0</v>
      </c>
      <c r="F106" s="33">
        <v>0</v>
      </c>
      <c r="G106" s="17">
        <f>D106+E106+F106</f>
        <v>2</v>
      </c>
      <c r="H106" s="47"/>
      <c r="I106" s="63"/>
    </row>
    <row r="107" spans="1:9" ht="18.399999999999999" customHeight="1" x14ac:dyDescent="0.35">
      <c r="A107" s="23" t="s">
        <v>170</v>
      </c>
      <c r="B107" s="24" t="s">
        <v>163</v>
      </c>
      <c r="C107" s="33">
        <v>0</v>
      </c>
      <c r="D107" s="33">
        <v>0</v>
      </c>
      <c r="E107" s="33">
        <v>3</v>
      </c>
      <c r="F107" s="33">
        <v>0</v>
      </c>
      <c r="G107" s="17">
        <f>D107+E107+F107</f>
        <v>3</v>
      </c>
      <c r="H107" s="47"/>
      <c r="I107" s="63"/>
    </row>
    <row r="108" spans="1:9" s="12" customFormat="1" ht="18.399999999999999" customHeight="1" x14ac:dyDescent="0.35">
      <c r="A108" s="13" t="s">
        <v>120</v>
      </c>
      <c r="B108" s="14" t="s">
        <v>194</v>
      </c>
      <c r="C108" s="15">
        <f>SUM(C109:C114)</f>
        <v>0</v>
      </c>
      <c r="D108" s="15">
        <f>SUM(D109:D114)</f>
        <v>37</v>
      </c>
      <c r="E108" s="15">
        <f>SUM(E109:E114)</f>
        <v>39</v>
      </c>
      <c r="F108" s="15">
        <f>SUM(F109:F114)</f>
        <v>53</v>
      </c>
      <c r="G108" s="28">
        <f>SUM(G109:G114)</f>
        <v>129</v>
      </c>
      <c r="H108" s="47"/>
      <c r="I108" s="63"/>
    </row>
    <row r="109" spans="1:9" ht="18.399999999999999" customHeight="1" x14ac:dyDescent="0.35">
      <c r="A109" s="23" t="s">
        <v>121</v>
      </c>
      <c r="B109" s="24" t="s">
        <v>184</v>
      </c>
      <c r="C109" s="33">
        <v>0</v>
      </c>
      <c r="D109" s="33">
        <v>16</v>
      </c>
      <c r="E109" s="33">
        <v>16</v>
      </c>
      <c r="F109" s="33">
        <v>16</v>
      </c>
      <c r="G109" s="17">
        <f t="shared" ref="G109:G114" si="26">D109+E109+F109</f>
        <v>48</v>
      </c>
      <c r="H109" s="47"/>
      <c r="I109" s="63"/>
    </row>
    <row r="110" spans="1:9" ht="18.399999999999999" customHeight="1" x14ac:dyDescent="0.35">
      <c r="A110" s="23" t="s">
        <v>122</v>
      </c>
      <c r="B110" s="24" t="s">
        <v>183</v>
      </c>
      <c r="C110" s="33">
        <v>0</v>
      </c>
      <c r="D110" s="33">
        <v>3</v>
      </c>
      <c r="E110" s="33">
        <v>6</v>
      </c>
      <c r="F110" s="33">
        <v>6</v>
      </c>
      <c r="G110" s="17">
        <f t="shared" si="26"/>
        <v>15</v>
      </c>
      <c r="H110" s="47"/>
      <c r="I110" s="63"/>
    </row>
    <row r="111" spans="1:9" ht="18.399999999999999" customHeight="1" x14ac:dyDescent="0.35">
      <c r="A111" s="23" t="s">
        <v>123</v>
      </c>
      <c r="B111" s="24" t="s">
        <v>187</v>
      </c>
      <c r="C111" s="33">
        <v>0</v>
      </c>
      <c r="D111" s="33">
        <v>7</v>
      </c>
      <c r="E111" s="33">
        <v>8</v>
      </c>
      <c r="F111" s="33">
        <v>15</v>
      </c>
      <c r="G111" s="17">
        <f t="shared" si="26"/>
        <v>30</v>
      </c>
      <c r="H111" s="47"/>
      <c r="I111" s="63"/>
    </row>
    <row r="112" spans="1:9" ht="18.399999999999999" customHeight="1" x14ac:dyDescent="0.35">
      <c r="A112" s="23" t="s">
        <v>136</v>
      </c>
      <c r="B112" s="24" t="s">
        <v>185</v>
      </c>
      <c r="C112" s="33">
        <v>0</v>
      </c>
      <c r="D112" s="33">
        <v>5</v>
      </c>
      <c r="E112" s="33">
        <v>5</v>
      </c>
      <c r="F112" s="33">
        <v>10</v>
      </c>
      <c r="G112" s="17">
        <f t="shared" si="26"/>
        <v>20</v>
      </c>
      <c r="H112" s="47"/>
      <c r="I112" s="63"/>
    </row>
    <row r="113" spans="1:9" ht="18.399999999999999" customHeight="1" x14ac:dyDescent="0.35">
      <c r="A113" s="23" t="s">
        <v>137</v>
      </c>
      <c r="B113" s="24" t="s">
        <v>186</v>
      </c>
      <c r="C113" s="33">
        <v>0</v>
      </c>
      <c r="D113" s="33">
        <v>4</v>
      </c>
      <c r="E113" s="33">
        <v>4</v>
      </c>
      <c r="F113" s="33">
        <v>6</v>
      </c>
      <c r="G113" s="17">
        <f t="shared" si="26"/>
        <v>14</v>
      </c>
      <c r="H113" s="47"/>
      <c r="I113" s="63"/>
    </row>
    <row r="114" spans="1:9" ht="18.399999999999999" customHeight="1" x14ac:dyDescent="0.35">
      <c r="A114" s="23" t="s">
        <v>171</v>
      </c>
      <c r="B114" s="24" t="s">
        <v>192</v>
      </c>
      <c r="C114" s="33">
        <v>0</v>
      </c>
      <c r="D114" s="33">
        <v>2</v>
      </c>
      <c r="E114" s="33">
        <v>0</v>
      </c>
      <c r="F114" s="33">
        <v>0</v>
      </c>
      <c r="G114" s="17">
        <f t="shared" si="26"/>
        <v>2</v>
      </c>
      <c r="H114" s="47"/>
      <c r="I114" s="63"/>
    </row>
    <row r="115" spans="1:9" s="12" customFormat="1" ht="18.399999999999999" customHeight="1" x14ac:dyDescent="0.35">
      <c r="A115" s="13" t="s">
        <v>124</v>
      </c>
      <c r="B115" s="14" t="s">
        <v>87</v>
      </c>
      <c r="C115" s="15">
        <f>SUM(C116:C118)</f>
        <v>0</v>
      </c>
      <c r="D115" s="15">
        <f>SUM(D116:D118)</f>
        <v>14</v>
      </c>
      <c r="E115" s="15">
        <f>SUM(E116:E118)</f>
        <v>12</v>
      </c>
      <c r="F115" s="15">
        <f>SUM(F116:F118)</f>
        <v>13</v>
      </c>
      <c r="G115" s="28">
        <f>SUM(G116:G118)</f>
        <v>39</v>
      </c>
      <c r="H115" s="47"/>
      <c r="I115" s="63"/>
    </row>
    <row r="116" spans="1:9" ht="18.399999999999999" customHeight="1" x14ac:dyDescent="0.35">
      <c r="A116" s="23" t="s">
        <v>125</v>
      </c>
      <c r="B116" s="24" t="s">
        <v>161</v>
      </c>
      <c r="C116" s="33">
        <v>0</v>
      </c>
      <c r="D116" s="33">
        <v>7</v>
      </c>
      <c r="E116" s="33">
        <v>10</v>
      </c>
      <c r="F116" s="33">
        <v>10</v>
      </c>
      <c r="G116" s="17">
        <f>D116+E116+F116</f>
        <v>27</v>
      </c>
      <c r="H116" s="47"/>
      <c r="I116" s="63"/>
    </row>
    <row r="117" spans="1:9" ht="18.399999999999999" customHeight="1" x14ac:dyDescent="0.35">
      <c r="A117" s="23" t="s">
        <v>126</v>
      </c>
      <c r="B117" s="24" t="s">
        <v>162</v>
      </c>
      <c r="C117" s="33">
        <v>0</v>
      </c>
      <c r="D117" s="33">
        <v>4</v>
      </c>
      <c r="E117" s="33">
        <v>2</v>
      </c>
      <c r="F117" s="33">
        <v>3</v>
      </c>
      <c r="G117" s="17">
        <f>D117+E117+F117</f>
        <v>9</v>
      </c>
      <c r="H117" s="47"/>
      <c r="I117" s="63"/>
    </row>
    <row r="118" spans="1:9" ht="18.399999999999999" customHeight="1" x14ac:dyDescent="0.35">
      <c r="A118" s="23" t="s">
        <v>172</v>
      </c>
      <c r="B118" s="24" t="s">
        <v>160</v>
      </c>
      <c r="C118" s="33">
        <v>0</v>
      </c>
      <c r="D118" s="33">
        <v>3</v>
      </c>
      <c r="E118" s="33">
        <v>0</v>
      </c>
      <c r="F118" s="33">
        <v>0</v>
      </c>
      <c r="G118" s="17">
        <f>D118+E118+F118</f>
        <v>3</v>
      </c>
      <c r="H118" s="47"/>
      <c r="I118" s="63"/>
    </row>
    <row r="119" spans="1:9" s="12" customFormat="1" ht="18.399999999999999" customHeight="1" x14ac:dyDescent="0.35">
      <c r="A119" s="43" t="s">
        <v>127</v>
      </c>
      <c r="B119" s="14" t="s">
        <v>190</v>
      </c>
      <c r="C119" s="15">
        <v>0</v>
      </c>
      <c r="D119" s="15">
        <f t="shared" ref="D119:G119" si="27">D120+D121</f>
        <v>0</v>
      </c>
      <c r="E119" s="15">
        <f t="shared" si="27"/>
        <v>70</v>
      </c>
      <c r="F119" s="15">
        <f t="shared" si="27"/>
        <v>80</v>
      </c>
      <c r="G119" s="28">
        <f t="shared" si="27"/>
        <v>150</v>
      </c>
      <c r="H119" s="47"/>
      <c r="I119" s="63"/>
    </row>
    <row r="120" spans="1:9" ht="36" customHeight="1" x14ac:dyDescent="0.35">
      <c r="A120" s="23" t="s">
        <v>128</v>
      </c>
      <c r="B120" s="56" t="s">
        <v>173</v>
      </c>
      <c r="C120" s="33">
        <v>0</v>
      </c>
      <c r="D120" s="33">
        <v>0</v>
      </c>
      <c r="E120" s="33">
        <v>0</v>
      </c>
      <c r="F120" s="33">
        <v>10</v>
      </c>
      <c r="G120" s="17">
        <f>D120+E120+F120</f>
        <v>10</v>
      </c>
      <c r="H120" s="47"/>
      <c r="I120" s="63"/>
    </row>
    <row r="121" spans="1:9" ht="18.399999999999999" customHeight="1" thickBot="1" x14ac:dyDescent="0.4">
      <c r="A121" s="57" t="s">
        <v>191</v>
      </c>
      <c r="B121" s="58" t="s">
        <v>181</v>
      </c>
      <c r="C121" s="59">
        <v>0</v>
      </c>
      <c r="D121" s="59">
        <v>0</v>
      </c>
      <c r="E121" s="59">
        <v>70</v>
      </c>
      <c r="F121" s="60">
        <v>70</v>
      </c>
      <c r="G121" s="61">
        <f>D121+E121+F121</f>
        <v>140</v>
      </c>
      <c r="H121" s="47"/>
      <c r="I121" s="63"/>
    </row>
    <row r="122" spans="1:9" ht="12.75" customHeight="1" x14ac:dyDescent="0.35">
      <c r="D122" s="62"/>
      <c r="E122" s="62"/>
      <c r="F122" s="62"/>
    </row>
    <row r="123" spans="1:9" ht="12.75" customHeight="1" x14ac:dyDescent="0.35">
      <c r="D123" s="62"/>
      <c r="E123" s="62"/>
      <c r="F123" s="62"/>
    </row>
    <row r="124" spans="1:9" ht="12.75" customHeight="1" x14ac:dyDescent="0.35">
      <c r="C124" s="5"/>
      <c r="D124" s="62"/>
      <c r="E124" s="62"/>
    </row>
    <row r="125" spans="1:9" ht="12.75" customHeight="1" x14ac:dyDescent="0.35">
      <c r="D125" s="62"/>
      <c r="E125" s="62"/>
    </row>
    <row r="126" spans="1:9" ht="12.75" customHeight="1" x14ac:dyDescent="0.35">
      <c r="D126" s="62"/>
      <c r="E126" s="62"/>
    </row>
    <row r="127" spans="1:9" ht="12.75" customHeight="1" x14ac:dyDescent="0.35">
      <c r="D127" s="62"/>
      <c r="E127" s="62"/>
    </row>
    <row r="128" spans="1:9" ht="12.75" customHeight="1" x14ac:dyDescent="0.35">
      <c r="D128" s="62"/>
      <c r="E128" s="62"/>
    </row>
    <row r="129" spans="2:8" ht="12.75" customHeight="1" x14ac:dyDescent="0.35">
      <c r="D129" s="62"/>
      <c r="E129" s="62"/>
    </row>
    <row r="130" spans="2:8" ht="12.75" customHeight="1" x14ac:dyDescent="0.35">
      <c r="D130" s="62"/>
      <c r="E130" s="62"/>
    </row>
    <row r="131" spans="2:8" ht="12.75" customHeight="1" x14ac:dyDescent="0.35">
      <c r="D131" s="62"/>
      <c r="E131" s="62"/>
    </row>
    <row r="132" spans="2:8" ht="12.75" customHeight="1" x14ac:dyDescent="0.35">
      <c r="D132" s="62"/>
      <c r="E132" s="62"/>
    </row>
    <row r="133" spans="2:8" ht="12.75" customHeight="1" x14ac:dyDescent="0.35">
      <c r="D133" s="62"/>
      <c r="E133" s="62"/>
    </row>
    <row r="134" spans="2:8" ht="12.75" customHeight="1" x14ac:dyDescent="0.35">
      <c r="D134" s="62"/>
      <c r="E134" s="62"/>
    </row>
    <row r="135" spans="2:8" s="3" customFormat="1" ht="12.75" customHeight="1" x14ac:dyDescent="0.35">
      <c r="B135" s="4"/>
      <c r="D135" s="62"/>
      <c r="E135" s="62"/>
      <c r="H135" s="4"/>
    </row>
    <row r="136" spans="2:8" s="3" customFormat="1" ht="12.75" customHeight="1" x14ac:dyDescent="0.35">
      <c r="B136" s="4"/>
      <c r="D136" s="62"/>
      <c r="E136" s="62"/>
      <c r="H136" s="4"/>
    </row>
    <row r="137" spans="2:8" s="3" customFormat="1" ht="12.75" customHeight="1" x14ac:dyDescent="0.35">
      <c r="B137" s="4"/>
      <c r="D137" s="62"/>
      <c r="E137" s="62"/>
      <c r="H137" s="4"/>
    </row>
    <row r="138" spans="2:8" s="3" customFormat="1" ht="12.75" customHeight="1" x14ac:dyDescent="0.35">
      <c r="B138" s="4"/>
      <c r="D138" s="62"/>
      <c r="E138" s="62"/>
      <c r="H138" s="4"/>
    </row>
    <row r="139" spans="2:8" s="3" customFormat="1" ht="12.75" customHeight="1" x14ac:dyDescent="0.35">
      <c r="B139" s="4"/>
      <c r="D139" s="62"/>
      <c r="E139" s="62"/>
      <c r="H139" s="4"/>
    </row>
    <row r="140" spans="2:8" s="3" customFormat="1" ht="12.75" customHeight="1" x14ac:dyDescent="0.35">
      <c r="B140" s="4"/>
      <c r="D140" s="62"/>
      <c r="E140" s="62"/>
      <c r="H140" s="4"/>
    </row>
    <row r="141" spans="2:8" s="3" customFormat="1" ht="12.75" customHeight="1" x14ac:dyDescent="0.35">
      <c r="B141" s="4"/>
      <c r="D141" s="62"/>
      <c r="E141" s="62"/>
      <c r="H141" s="4"/>
    </row>
    <row r="142" spans="2:8" s="3" customFormat="1" ht="12.75" customHeight="1" x14ac:dyDescent="0.35">
      <c r="B142" s="4"/>
      <c r="D142" s="62"/>
      <c r="E142" s="62"/>
      <c r="H142" s="4"/>
    </row>
    <row r="143" spans="2:8" s="3" customFormat="1" ht="12.75" customHeight="1" x14ac:dyDescent="0.35">
      <c r="B143" s="4"/>
      <c r="D143" s="62"/>
      <c r="E143" s="62"/>
      <c r="H143" s="4"/>
    </row>
    <row r="144" spans="2:8" s="3" customFormat="1" ht="12.75" customHeight="1" x14ac:dyDescent="0.35">
      <c r="B144" s="4"/>
      <c r="D144" s="62"/>
      <c r="E144" s="62"/>
      <c r="H144" s="4"/>
    </row>
    <row r="145" spans="2:8" s="3" customFormat="1" ht="12.75" customHeight="1" x14ac:dyDescent="0.35">
      <c r="B145" s="4"/>
      <c r="D145" s="62"/>
      <c r="E145" s="62"/>
      <c r="H145" s="4"/>
    </row>
    <row r="146" spans="2:8" s="3" customFormat="1" ht="12.75" customHeight="1" x14ac:dyDescent="0.35">
      <c r="B146" s="4"/>
      <c r="D146" s="62"/>
      <c r="E146" s="62"/>
      <c r="H146" s="4"/>
    </row>
    <row r="147" spans="2:8" s="3" customFormat="1" ht="12.75" customHeight="1" x14ac:dyDescent="0.35">
      <c r="B147" s="4"/>
      <c r="D147" s="62"/>
      <c r="E147" s="62"/>
      <c r="H147" s="4"/>
    </row>
    <row r="148" spans="2:8" s="3" customFormat="1" ht="12.75" customHeight="1" x14ac:dyDescent="0.35">
      <c r="B148" s="4"/>
      <c r="D148" s="62"/>
      <c r="E148" s="62"/>
      <c r="H148" s="4"/>
    </row>
    <row r="149" spans="2:8" s="3" customFormat="1" ht="12.75" customHeight="1" x14ac:dyDescent="0.35">
      <c r="B149" s="4"/>
      <c r="D149" s="62"/>
      <c r="E149" s="62"/>
      <c r="H149" s="4"/>
    </row>
    <row r="150" spans="2:8" s="3" customFormat="1" ht="12.75" customHeight="1" x14ac:dyDescent="0.35">
      <c r="B150" s="4"/>
      <c r="D150" s="62"/>
      <c r="E150" s="62"/>
      <c r="H150" s="4"/>
    </row>
    <row r="151" spans="2:8" s="3" customFormat="1" ht="12.75" customHeight="1" x14ac:dyDescent="0.35">
      <c r="B151" s="4"/>
      <c r="D151" s="62"/>
      <c r="E151" s="62"/>
      <c r="H151" s="4"/>
    </row>
  </sheetData>
  <autoFilter ref="A8:H121"/>
  <mergeCells count="8">
    <mergeCell ref="G7:G8"/>
    <mergeCell ref="A4:F4"/>
    <mergeCell ref="A7:A8"/>
    <mergeCell ref="B7:B8"/>
    <mergeCell ref="C7:C8"/>
    <mergeCell ref="D7:D8"/>
    <mergeCell ref="E7:E8"/>
    <mergeCell ref="F7:F8"/>
  </mergeCells>
  <conditionalFormatting sqref="B19:C20 B24:C25 B14:C15 B37:B41 B16:B17 B26:B28 B21:B22">
    <cfRule type="cellIs" dxfId="0" priority="1" stopIfTrue="1" operator="equal">
      <formula>0</formula>
    </cfRule>
  </conditionalFormatting>
  <pageMargins left="0.78740157480314965" right="0.31496062992125984" top="0.74803149606299213" bottom="0.39370078740157483" header="0" footer="0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Patikslintas planas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</cp:lastModifiedBy>
  <cp:lastPrinted>2020-12-30T14:25:42Z</cp:lastPrinted>
  <dcterms:created xsi:type="dcterms:W3CDTF">2019-10-28T09:14:25Z</dcterms:created>
  <dcterms:modified xsi:type="dcterms:W3CDTF">2021-01-21T13:56:29Z</dcterms:modified>
</cp:coreProperties>
</file>