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totoja\Desktop\33 POSĖDIS\SP\A. Naujalienė\"/>
    </mc:Choice>
  </mc:AlternateContent>
  <bookViews>
    <workbookView xWindow="0" yWindow="0" windowWidth="19200" windowHeight="7248" activeTab="1"/>
  </bookViews>
  <sheets>
    <sheet name="2020-2022 (lyginamasis  ) " sheetId="16" r:id="rId1"/>
    <sheet name="2020-2022 planas" sheetId="15" r:id="rId2"/>
  </sheets>
  <definedNames>
    <definedName name="_xlnm._FilterDatabase" localSheetId="0" hidden="1">'2020-2022 (lyginamasis  ) '!$A$7:$K$132</definedName>
    <definedName name="_xlnm._FilterDatabase" localSheetId="1" hidden="1">'2020-2022 planas'!$A$7:$G$120</definedName>
    <definedName name="_xlnm.Print_Titles" localSheetId="0">'2020-2022 (lyginamasis  ) '!$7:$8</definedName>
    <definedName name="_xlnm.Print_Titles" localSheetId="1">'2020-2022 planas'!$7:$7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16" l="1"/>
  <c r="C130" i="16" s="1"/>
  <c r="C129" i="16" s="1"/>
  <c r="C128" i="16" s="1"/>
  <c r="J131" i="16" l="1"/>
  <c r="I131" i="16"/>
  <c r="J130" i="16"/>
  <c r="I130" i="16"/>
  <c r="J129" i="16"/>
  <c r="I129" i="16"/>
  <c r="J128" i="16"/>
  <c r="I128" i="16"/>
  <c r="H127" i="16"/>
  <c r="G127" i="16"/>
  <c r="F127" i="16"/>
  <c r="E127" i="16"/>
  <c r="D127" i="16"/>
  <c r="C127" i="16"/>
  <c r="J126" i="16"/>
  <c r="I126" i="16"/>
  <c r="J125" i="16"/>
  <c r="I125" i="16"/>
  <c r="J124" i="16"/>
  <c r="I124" i="16"/>
  <c r="H123" i="16"/>
  <c r="G123" i="16"/>
  <c r="F123" i="16"/>
  <c r="E123" i="16"/>
  <c r="D123" i="16"/>
  <c r="J122" i="16"/>
  <c r="I122" i="16"/>
  <c r="J121" i="16"/>
  <c r="I121" i="16"/>
  <c r="J120" i="16"/>
  <c r="I120" i="16"/>
  <c r="J119" i="16"/>
  <c r="I119" i="16"/>
  <c r="J118" i="16"/>
  <c r="I118" i="16"/>
  <c r="J117" i="16"/>
  <c r="I117" i="16"/>
  <c r="J116" i="16"/>
  <c r="I116" i="16"/>
  <c r="H115" i="16"/>
  <c r="G115" i="16"/>
  <c r="F115" i="16"/>
  <c r="E115" i="16"/>
  <c r="D115" i="16"/>
  <c r="J114" i="16"/>
  <c r="I114" i="16"/>
  <c r="J113" i="16"/>
  <c r="I113" i="16"/>
  <c r="J112" i="16"/>
  <c r="I112" i="16"/>
  <c r="J111" i="16"/>
  <c r="I111" i="16"/>
  <c r="J110" i="16"/>
  <c r="I110" i="16"/>
  <c r="J109" i="16"/>
  <c r="I109" i="16"/>
  <c r="H108" i="16"/>
  <c r="G108" i="16"/>
  <c r="F108" i="16"/>
  <c r="E108" i="16"/>
  <c r="D108" i="16"/>
  <c r="J107" i="16"/>
  <c r="I107" i="16"/>
  <c r="J106" i="16"/>
  <c r="I106" i="16"/>
  <c r="J105" i="16"/>
  <c r="I105" i="16"/>
  <c r="J104" i="16"/>
  <c r="I104" i="16"/>
  <c r="J103" i="16"/>
  <c r="I103" i="16"/>
  <c r="J102" i="16"/>
  <c r="I102" i="16"/>
  <c r="J101" i="16"/>
  <c r="I101" i="16"/>
  <c r="H100" i="16"/>
  <c r="G100" i="16"/>
  <c r="F100" i="16"/>
  <c r="E100" i="16"/>
  <c r="D100" i="16"/>
  <c r="J99" i="16"/>
  <c r="I99" i="16"/>
  <c r="J98" i="16"/>
  <c r="I98" i="16"/>
  <c r="J97" i="16"/>
  <c r="I97" i="16"/>
  <c r="J96" i="16"/>
  <c r="I96" i="16"/>
  <c r="H95" i="16"/>
  <c r="G95" i="16"/>
  <c r="F95" i="16"/>
  <c r="E95" i="16"/>
  <c r="D95" i="16"/>
  <c r="J94" i="16"/>
  <c r="I94" i="16"/>
  <c r="J93" i="16"/>
  <c r="I93" i="16"/>
  <c r="I92" i="16"/>
  <c r="J91" i="16"/>
  <c r="I91" i="16"/>
  <c r="J90" i="16"/>
  <c r="I90" i="16"/>
  <c r="J89" i="16"/>
  <c r="I89" i="16"/>
  <c r="H88" i="16"/>
  <c r="G88" i="16"/>
  <c r="F88" i="16"/>
  <c r="E88" i="16"/>
  <c r="D88" i="16"/>
  <c r="J87" i="16"/>
  <c r="J86" i="16"/>
  <c r="I86" i="16"/>
  <c r="J85" i="16"/>
  <c r="I85" i="16"/>
  <c r="J84" i="16"/>
  <c r="I84" i="16"/>
  <c r="J83" i="16"/>
  <c r="I83" i="16"/>
  <c r="J82" i="16"/>
  <c r="I82" i="16"/>
  <c r="J81" i="16"/>
  <c r="I81" i="16"/>
  <c r="J80" i="16"/>
  <c r="I80" i="16"/>
  <c r="J79" i="16"/>
  <c r="I79" i="16"/>
  <c r="H78" i="16"/>
  <c r="G78" i="16"/>
  <c r="F78" i="16"/>
  <c r="E78" i="16"/>
  <c r="D78" i="16"/>
  <c r="C78" i="16"/>
  <c r="J77" i="16"/>
  <c r="I77" i="16"/>
  <c r="J76" i="16"/>
  <c r="I76" i="16"/>
  <c r="H75" i="16"/>
  <c r="G75" i="16"/>
  <c r="F75" i="16"/>
  <c r="E75" i="16"/>
  <c r="D75" i="16"/>
  <c r="C75" i="16"/>
  <c r="J74" i="16"/>
  <c r="I74" i="16"/>
  <c r="J73" i="16"/>
  <c r="I73" i="16"/>
  <c r="J72" i="16"/>
  <c r="I72" i="16"/>
  <c r="J71" i="16"/>
  <c r="I71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H60" i="16"/>
  <c r="G60" i="16"/>
  <c r="F60" i="16"/>
  <c r="E60" i="16"/>
  <c r="D60" i="16"/>
  <c r="C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8" i="16"/>
  <c r="I48" i="16"/>
  <c r="J47" i="16"/>
  <c r="I47" i="16"/>
  <c r="J46" i="16"/>
  <c r="I46" i="16"/>
  <c r="J45" i="16"/>
  <c r="I45" i="16"/>
  <c r="H44" i="16"/>
  <c r="G44" i="16"/>
  <c r="F44" i="16"/>
  <c r="E44" i="16"/>
  <c r="D44" i="16"/>
  <c r="C44" i="16"/>
  <c r="J42" i="16"/>
  <c r="I42" i="16"/>
  <c r="I41" i="16" s="1"/>
  <c r="H41" i="16"/>
  <c r="G41" i="16"/>
  <c r="F41" i="16"/>
  <c r="E41" i="16"/>
  <c r="D41" i="16"/>
  <c r="J40" i="16"/>
  <c r="I40" i="16"/>
  <c r="H39" i="16"/>
  <c r="G39" i="16"/>
  <c r="F39" i="16"/>
  <c r="D39" i="16"/>
  <c r="C39" i="16"/>
  <c r="H38" i="16"/>
  <c r="G38" i="16"/>
  <c r="F38" i="16"/>
  <c r="E38" i="16"/>
  <c r="D38" i="16"/>
  <c r="C38" i="16"/>
  <c r="H37" i="16"/>
  <c r="G37" i="16"/>
  <c r="F37" i="16"/>
  <c r="E37" i="16"/>
  <c r="H36" i="16"/>
  <c r="G36" i="16"/>
  <c r="F36" i="16"/>
  <c r="E36" i="16"/>
  <c r="D36" i="16"/>
  <c r="C36" i="16"/>
  <c r="J32" i="16"/>
  <c r="I32" i="16"/>
  <c r="J31" i="16"/>
  <c r="I31" i="16"/>
  <c r="J30" i="16"/>
  <c r="I30" i="16"/>
  <c r="H29" i="16"/>
  <c r="G29" i="16"/>
  <c r="F29" i="16"/>
  <c r="E29" i="16"/>
  <c r="D29" i="16"/>
  <c r="C29" i="16"/>
  <c r="J28" i="16"/>
  <c r="I28" i="16"/>
  <c r="J27" i="16"/>
  <c r="E27" i="16"/>
  <c r="E39" i="16" s="1"/>
  <c r="J26" i="16"/>
  <c r="I26" i="16"/>
  <c r="D25" i="16"/>
  <c r="D37" i="16" s="1"/>
  <c r="C25" i="16"/>
  <c r="C37" i="16" s="1"/>
  <c r="J24" i="16"/>
  <c r="I24" i="16"/>
  <c r="H23" i="16"/>
  <c r="G23" i="16"/>
  <c r="F23" i="16"/>
  <c r="J22" i="16"/>
  <c r="I22" i="16"/>
  <c r="J21" i="16"/>
  <c r="I21" i="16"/>
  <c r="J20" i="16"/>
  <c r="I20" i="16"/>
  <c r="J19" i="16"/>
  <c r="I19" i="16"/>
  <c r="H18" i="16"/>
  <c r="G18" i="16"/>
  <c r="F18" i="16"/>
  <c r="E18" i="16"/>
  <c r="D18" i="16"/>
  <c r="C18" i="16"/>
  <c r="J17" i="16"/>
  <c r="I17" i="16"/>
  <c r="J16" i="16"/>
  <c r="I16" i="16"/>
  <c r="J15" i="16"/>
  <c r="I15" i="16"/>
  <c r="J14" i="16"/>
  <c r="I14" i="16"/>
  <c r="H13" i="16"/>
  <c r="G13" i="16"/>
  <c r="F13" i="16"/>
  <c r="E13" i="16"/>
  <c r="D13" i="16"/>
  <c r="C13" i="16"/>
  <c r="I12" i="16"/>
  <c r="J11" i="16"/>
  <c r="I11" i="16"/>
  <c r="J10" i="16"/>
  <c r="I10" i="16"/>
  <c r="I29" i="16" l="1"/>
  <c r="I127" i="16"/>
  <c r="J60" i="16"/>
  <c r="J39" i="16"/>
  <c r="J18" i="16"/>
  <c r="J88" i="16"/>
  <c r="F35" i="16"/>
  <c r="J38" i="16"/>
  <c r="I75" i="16"/>
  <c r="C23" i="16"/>
  <c r="I25" i="16"/>
  <c r="I37" i="16" s="1"/>
  <c r="I115" i="16"/>
  <c r="J13" i="16"/>
  <c r="G35" i="16"/>
  <c r="J41" i="16"/>
  <c r="F9" i="16"/>
  <c r="C35" i="16"/>
  <c r="I36" i="16"/>
  <c r="J78" i="16"/>
  <c r="I95" i="16"/>
  <c r="J100" i="16"/>
  <c r="I100" i="16"/>
  <c r="I123" i="16"/>
  <c r="G43" i="16"/>
  <c r="G9" i="16"/>
  <c r="I18" i="16"/>
  <c r="D23" i="16"/>
  <c r="D9" i="16" s="1"/>
  <c r="J44" i="16"/>
  <c r="J108" i="16"/>
  <c r="J123" i="16"/>
  <c r="J127" i="16"/>
  <c r="C9" i="16"/>
  <c r="F43" i="16"/>
  <c r="E23" i="16"/>
  <c r="E9" i="16" s="1"/>
  <c r="J29" i="16"/>
  <c r="J36" i="16"/>
  <c r="H35" i="16"/>
  <c r="I38" i="16"/>
  <c r="E43" i="16"/>
  <c r="H43" i="16"/>
  <c r="C43" i="16"/>
  <c r="C34" i="16" s="1"/>
  <c r="I78" i="16"/>
  <c r="I88" i="16"/>
  <c r="D43" i="16"/>
  <c r="J95" i="16"/>
  <c r="J115" i="16"/>
  <c r="I13" i="16"/>
  <c r="D35" i="16"/>
  <c r="H9" i="16"/>
  <c r="E35" i="16"/>
  <c r="I44" i="16"/>
  <c r="I60" i="16"/>
  <c r="J75" i="16"/>
  <c r="I108" i="16"/>
  <c r="I27" i="16"/>
  <c r="J25" i="16"/>
  <c r="J23" i="16" s="1"/>
  <c r="E36" i="15"/>
  <c r="F36" i="15"/>
  <c r="H34" i="16" l="1"/>
  <c r="F34" i="16"/>
  <c r="J9" i="16"/>
  <c r="J35" i="16"/>
  <c r="I23" i="16"/>
  <c r="I9" i="16" s="1"/>
  <c r="D34" i="16"/>
  <c r="D33" i="16" s="1"/>
  <c r="G34" i="16"/>
  <c r="G33" i="16" s="1"/>
  <c r="J43" i="16"/>
  <c r="H33" i="16"/>
  <c r="I43" i="16"/>
  <c r="F33" i="16"/>
  <c r="E34" i="16"/>
  <c r="E33" i="16" s="1"/>
  <c r="I39" i="16"/>
  <c r="I35" i="16" s="1"/>
  <c r="J37" i="16"/>
  <c r="J34" i="16" l="1"/>
  <c r="J33" i="16" s="1"/>
  <c r="I34" i="16"/>
  <c r="I33" i="16" s="1"/>
  <c r="E78" i="15"/>
  <c r="F78" i="15"/>
  <c r="D68" i="15"/>
  <c r="E68" i="15"/>
  <c r="F68" i="15"/>
  <c r="C68" i="15"/>
  <c r="G119" i="15"/>
  <c r="G118" i="15"/>
  <c r="G117" i="15"/>
  <c r="G116" i="15"/>
  <c r="F115" i="15"/>
  <c r="E115" i="15"/>
  <c r="D115" i="15"/>
  <c r="G114" i="15"/>
  <c r="G113" i="15"/>
  <c r="G112" i="15"/>
  <c r="F111" i="15"/>
  <c r="E111" i="15"/>
  <c r="D111" i="15"/>
  <c r="G110" i="15"/>
  <c r="G109" i="15"/>
  <c r="G108" i="15"/>
  <c r="G107" i="15"/>
  <c r="G106" i="15"/>
  <c r="G105" i="15"/>
  <c r="G104" i="15"/>
  <c r="F103" i="15"/>
  <c r="E103" i="15"/>
  <c r="D103" i="15"/>
  <c r="G102" i="15"/>
  <c r="G101" i="15"/>
  <c r="G100" i="15"/>
  <c r="G99" i="15"/>
  <c r="G98" i="15"/>
  <c r="G97" i="15"/>
  <c r="F96" i="15"/>
  <c r="E96" i="15"/>
  <c r="D96" i="15"/>
  <c r="G95" i="15"/>
  <c r="G94" i="15"/>
  <c r="G93" i="15"/>
  <c r="G92" i="15"/>
  <c r="G91" i="15"/>
  <c r="G90" i="15"/>
  <c r="G89" i="15"/>
  <c r="F88" i="15"/>
  <c r="E88" i="15"/>
  <c r="D88" i="15"/>
  <c r="G87" i="15"/>
  <c r="G86" i="15"/>
  <c r="G85" i="15"/>
  <c r="G84" i="15"/>
  <c r="F83" i="15"/>
  <c r="E83" i="15"/>
  <c r="D83" i="15"/>
  <c r="G82" i="15"/>
  <c r="G81" i="15"/>
  <c r="G80" i="15"/>
  <c r="G79" i="15"/>
  <c r="D78" i="15"/>
  <c r="G77" i="15"/>
  <c r="G76" i="15"/>
  <c r="G75" i="15"/>
  <c r="G74" i="15"/>
  <c r="G73" i="15"/>
  <c r="G72" i="15"/>
  <c r="G71" i="15"/>
  <c r="G70" i="15"/>
  <c r="G69" i="15"/>
  <c r="G67" i="15"/>
  <c r="G66" i="15"/>
  <c r="F65" i="15"/>
  <c r="E65" i="15"/>
  <c r="D65" i="15"/>
  <c r="C65" i="15"/>
  <c r="G64" i="15"/>
  <c r="G63" i="15"/>
  <c r="G62" i="15"/>
  <c r="G61" i="15"/>
  <c r="G60" i="15"/>
  <c r="G59" i="15"/>
  <c r="G58" i="15"/>
  <c r="G57" i="15"/>
  <c r="G56" i="15"/>
  <c r="G55" i="15"/>
  <c r="F54" i="15"/>
  <c r="E54" i="15"/>
  <c r="D54" i="15"/>
  <c r="C54" i="15"/>
  <c r="G53" i="15"/>
  <c r="G52" i="15"/>
  <c r="G51" i="15"/>
  <c r="G50" i="15"/>
  <c r="G49" i="15"/>
  <c r="G48" i="15"/>
  <c r="G47" i="15"/>
  <c r="G46" i="15"/>
  <c r="G45" i="15"/>
  <c r="G44" i="15"/>
  <c r="F43" i="15"/>
  <c r="E43" i="15"/>
  <c r="D43" i="15"/>
  <c r="C43" i="15"/>
  <c r="G41" i="15"/>
  <c r="F40" i="15"/>
  <c r="E40" i="15"/>
  <c r="D40" i="15"/>
  <c r="G39" i="15"/>
  <c r="F38" i="15"/>
  <c r="E38" i="15"/>
  <c r="D38" i="15"/>
  <c r="C38" i="15"/>
  <c r="F37" i="15"/>
  <c r="E37" i="15"/>
  <c r="D37" i="15"/>
  <c r="C37" i="15"/>
  <c r="F35" i="15"/>
  <c r="E35" i="15"/>
  <c r="D35" i="15"/>
  <c r="C35" i="15"/>
  <c r="G31" i="15"/>
  <c r="G30" i="15"/>
  <c r="G29" i="15"/>
  <c r="F28" i="15"/>
  <c r="E28" i="15"/>
  <c r="D28" i="15"/>
  <c r="C28" i="15"/>
  <c r="G27" i="15"/>
  <c r="G26" i="15"/>
  <c r="G25" i="15"/>
  <c r="D24" i="15"/>
  <c r="C24" i="15"/>
  <c r="C36" i="15" s="1"/>
  <c r="G23" i="15"/>
  <c r="F22" i="15"/>
  <c r="E22" i="15"/>
  <c r="G21" i="15"/>
  <c r="G20" i="15"/>
  <c r="G19" i="15"/>
  <c r="G18" i="15"/>
  <c r="F17" i="15"/>
  <c r="E17" i="15"/>
  <c r="D17" i="15"/>
  <c r="C17" i="15"/>
  <c r="G16" i="15"/>
  <c r="G15" i="15"/>
  <c r="G14" i="15"/>
  <c r="G13" i="15"/>
  <c r="F12" i="15"/>
  <c r="E12" i="15"/>
  <c r="D12" i="15"/>
  <c r="C12" i="15"/>
  <c r="G10" i="15"/>
  <c r="G9" i="15"/>
  <c r="D42" i="15" l="1"/>
  <c r="G24" i="15"/>
  <c r="G36" i="15" s="1"/>
  <c r="D36" i="15"/>
  <c r="D34" i="15" s="1"/>
  <c r="G68" i="15"/>
  <c r="G17" i="15"/>
  <c r="D22" i="15"/>
  <c r="D8" i="15" s="1"/>
  <c r="F34" i="15"/>
  <c r="F8" i="15"/>
  <c r="G65" i="15"/>
  <c r="E8" i="15"/>
  <c r="G37" i="15"/>
  <c r="G40" i="15"/>
  <c r="G12" i="15"/>
  <c r="G111" i="15"/>
  <c r="G78" i="15"/>
  <c r="C42" i="15"/>
  <c r="G96" i="15"/>
  <c r="G28" i="15"/>
  <c r="E34" i="15"/>
  <c r="G88" i="15"/>
  <c r="C22" i="15"/>
  <c r="C8" i="15" s="1"/>
  <c r="F42" i="15"/>
  <c r="E42" i="15"/>
  <c r="G35" i="15"/>
  <c r="C34" i="15"/>
  <c r="G103" i="15"/>
  <c r="G38" i="15"/>
  <c r="G22" i="15"/>
  <c r="G43" i="15"/>
  <c r="G54" i="15"/>
  <c r="G83" i="15"/>
  <c r="G115" i="15"/>
  <c r="F33" i="15" l="1"/>
  <c r="E33" i="15"/>
  <c r="G8" i="15"/>
  <c r="G42" i="15"/>
  <c r="G34" i="15"/>
  <c r="D33" i="15"/>
  <c r="C33" i="15"/>
  <c r="G33" i="15" l="1"/>
</calcChain>
</file>

<file path=xl/sharedStrings.xml><?xml version="1.0" encoding="utf-8"?>
<sst xmlns="http://schemas.openxmlformats.org/spreadsheetml/2006/main" count="559" uniqueCount="326">
  <si>
    <t>tūkst.Eur</t>
  </si>
  <si>
    <t>Eil. Nr.</t>
  </si>
  <si>
    <t>Įsigytas (atstatytas) ilgalaikis turtas</t>
  </si>
  <si>
    <t>Tęstinių investicijų įgyvendinimas</t>
  </si>
  <si>
    <t>2020-2022m.</t>
  </si>
  <si>
    <t>Plano keitimo komentarai</t>
  </si>
  <si>
    <t>1.</t>
  </si>
  <si>
    <t>Ilgalaikio turto įsigijimo šaltiniai</t>
  </si>
  <si>
    <t>1.1.</t>
  </si>
  <si>
    <t>Ilgalaikio turto nusidėvėjimo lėšos</t>
  </si>
  <si>
    <t>1.1.1.</t>
  </si>
  <si>
    <t>iš šio skaičiaus paviršinių nuotekų ilgalaikio turto nusidėvėjimo lėšos</t>
  </si>
  <si>
    <t>1.2.</t>
  </si>
  <si>
    <t>Valstybės subsidijų ir dotacijų lėšos</t>
  </si>
  <si>
    <t>1.3.</t>
  </si>
  <si>
    <t xml:space="preserve">Savivaldybės subsidijų ir dotacijų lėšos </t>
  </si>
  <si>
    <t>1.3.1.</t>
  </si>
  <si>
    <t>Lėšos  projektui "Kėdainių miesto  paviršinių nuotekų tinklų rekonstrukcija ir plėtra"</t>
  </si>
  <si>
    <t>1.3.2.</t>
  </si>
  <si>
    <t>Lėšos projektui  "Vandentiekio ir buitinių  nuotekų  infrast. rekonstrukcija ir plėtra Šėtos miestelyje, Kunionių k. bei Kėdainių mieste</t>
  </si>
  <si>
    <t>1.3.3.</t>
  </si>
  <si>
    <t>Lėšos projektui "Kėdainių  miesto  VĮ rekonstrukcija"</t>
  </si>
  <si>
    <t>1.3.4.</t>
  </si>
  <si>
    <t>Lėšos projektui "Nuotekų  valyklos rekonstrukcija  Akademijos  mstl.  Kėdainių raj."</t>
  </si>
  <si>
    <t>1.4.</t>
  </si>
  <si>
    <t>Paskolos investicijų projektams įgyvendinti</t>
  </si>
  <si>
    <t>1.4.1.</t>
  </si>
  <si>
    <t>1.4.2.</t>
  </si>
  <si>
    <t>1.4.3.</t>
  </si>
  <si>
    <t>1.4.4.</t>
  </si>
  <si>
    <t>1.5.</t>
  </si>
  <si>
    <t>Europos sąjungos fondų lėšos</t>
  </si>
  <si>
    <t>1.5.1.</t>
  </si>
  <si>
    <t>1.5.2.</t>
  </si>
  <si>
    <t>1.5.3.</t>
  </si>
  <si>
    <t>1.5.4.</t>
  </si>
  <si>
    <t>1.5.5.</t>
  </si>
  <si>
    <t>Lėšos  projektui "Buitinių nuotekų šalinimo  tinklų  Babėnų g. Kėdainių m.  statyba"</t>
  </si>
  <si>
    <t>1.6.</t>
  </si>
  <si>
    <t>Kitos nuosavos lėšos</t>
  </si>
  <si>
    <t>1.6.1.</t>
  </si>
  <si>
    <t>1.6.2.</t>
  </si>
  <si>
    <t>1.6.3.</t>
  </si>
  <si>
    <t>1.6.5.</t>
  </si>
  <si>
    <t>2.</t>
  </si>
  <si>
    <t>Lėšų panaudojimas</t>
  </si>
  <si>
    <t>2.1.</t>
  </si>
  <si>
    <t>2.1.1.</t>
  </si>
  <si>
    <t>2.1.2.</t>
  </si>
  <si>
    <t>Lėšos projektui  "Vandentieklio ir buitinių  nuotekų  infrast. rekonstrukcija ir plėtra Šėtos miestelyje, Kunionių k. bei Kėdainių mieste</t>
  </si>
  <si>
    <t>2.1.3.</t>
  </si>
  <si>
    <t>2.1.4.</t>
  </si>
  <si>
    <t>2.1.5.</t>
  </si>
  <si>
    <t>2.1.6.</t>
  </si>
  <si>
    <t>Paskolų grąžinimui</t>
  </si>
  <si>
    <t>2.1.6.1.</t>
  </si>
  <si>
    <t>Investiciniams projektams "Kėdainių miesto  paviršinių nuotekų tinklų rekonstrukcija ir plėtra", "Vandentieklio ir buitinių  nuotekų  infrast. rekonstrukcija ir plėtra Šėtos miestelyje, Kunionių k. bei Kėdainių mieste</t>
  </si>
  <si>
    <t>2.2.</t>
  </si>
  <si>
    <t>Ilgalaikiam turtui įsigyti ir atnaujinti (renovuoti)</t>
  </si>
  <si>
    <t>2.2.1.</t>
  </si>
  <si>
    <t>2.2.1.1.</t>
  </si>
  <si>
    <t>2.2.1.2</t>
  </si>
  <si>
    <t>2.2.1.3.</t>
  </si>
  <si>
    <t>Rekonstruoti vandentiekio ir  nuotekų tinklus Biliūno g. Kėdainiuose</t>
  </si>
  <si>
    <t>2.2.1.6</t>
  </si>
  <si>
    <t>Perkloti vandentiekio liniją Derliaus g. (D400)</t>
  </si>
  <si>
    <t>2.2.1.7</t>
  </si>
  <si>
    <t>Perkloti vandentiekio liniją Šėtos g 91  (D200)</t>
  </si>
  <si>
    <t>2.2.1.8.</t>
  </si>
  <si>
    <t>Rekonstruoti Gegučių g. nuotekų tinklus nuo Liaudies-Kanapinsko g. sankryžos iki Josvainių g.  kolektoriaus (D1000).</t>
  </si>
  <si>
    <t>2.2.1.9.</t>
  </si>
  <si>
    <t>Atjungti Lipliūnuose vandens kolonėlę  ir   įrengti vandentiekio įvadus ir nuotekų tinklus į gyvenamą namą</t>
  </si>
  <si>
    <t>Rekonstruoti buitinius nuotekų tinklus prie  Josvainių g. 38 a</t>
  </si>
  <si>
    <t>Rekonstruoti vandentiekio tinklus  į miesto katilinę</t>
  </si>
  <si>
    <t>Pakeisti Šėtos g. buitinių nuotekų šulinius, liukus ir dangčius</t>
  </si>
  <si>
    <t xml:space="preserve">Rekonstruoti  lietaus nuotekų tinklus Tilto g. Kėdainiuose </t>
  </si>
  <si>
    <t>2.2.2.</t>
  </si>
  <si>
    <t>Vandentiekio ir buitinių nuotekų tinklų plėtra</t>
  </si>
  <si>
    <t>2.2.2.1</t>
  </si>
  <si>
    <t>2.2.2.2.</t>
  </si>
  <si>
    <t>Įrengti  buitinių nuotekų tinklus  Beržų kaime</t>
  </si>
  <si>
    <t>2.2.2.3.</t>
  </si>
  <si>
    <t xml:space="preserve">Įrengti  vandentiekio ir nuotekų tinklus Pajieslio k. Žemdirbių, Alyvų, Jieslos g. </t>
  </si>
  <si>
    <t>2.2.2.4.</t>
  </si>
  <si>
    <t>2.2.2.5.</t>
  </si>
  <si>
    <t>Įrengti  buitinių nuotekų tinklus Sirutiškio k. Sodų, Vilties, Daškonių g.</t>
  </si>
  <si>
    <t>2.2.2.6.</t>
  </si>
  <si>
    <t>Išplėsti  buitinių nuotekų tinklus Labūnavos  gyvenvietėje Nevėžio g. ir Vainikų g.</t>
  </si>
  <si>
    <t>2.2.2.7.</t>
  </si>
  <si>
    <t>2.2.2.9</t>
  </si>
  <si>
    <t>Įrengti vandentiekio ir buitinių nuotekų tinklus Gudžiūnų kaime Naujojoje g.</t>
  </si>
  <si>
    <t>2.2.2.8.</t>
  </si>
  <si>
    <t>Suprojektuoti ir įrengti inžinerinius tinklus Kėdainių miesto vakariniame kvartale (Paukštelio g.)</t>
  </si>
  <si>
    <t>2.2.2.10.</t>
  </si>
  <si>
    <t>Įrengti  vandentiekio  tinklus Kalnaberžės  kaime Šermukšnių g.</t>
  </si>
  <si>
    <t xml:space="preserve">Įrengti vandentiekio ir nuotekų tinklus Šėtos miestelyje (Kauno, Ukmergės ,Ramygalos  gatvėse) </t>
  </si>
  <si>
    <t>2.2.3.</t>
  </si>
  <si>
    <t>Valymo  įrenginių rekonstrukcija</t>
  </si>
  <si>
    <t>2.2.3.1.</t>
  </si>
  <si>
    <t>Rekonstruoti  Ažytėnų km. valymo įrenginius</t>
  </si>
  <si>
    <t>2.2.3.2.</t>
  </si>
  <si>
    <t>2.2.4.</t>
  </si>
  <si>
    <t>Valdymo sistemų modernizavimas</t>
  </si>
  <si>
    <t>2.2.4.1.</t>
  </si>
  <si>
    <t>2.2.4.2.</t>
  </si>
  <si>
    <t>Įrengti vandens slėgio  matavimo ir duomenų perdavimo sistemas Pramonės rajone, Babėnuose ir Vilainiuose</t>
  </si>
  <si>
    <t>2.2.4.3.</t>
  </si>
  <si>
    <t>2.2.4.4.</t>
  </si>
  <si>
    <t>2.2.4.5.</t>
  </si>
  <si>
    <t>Automatizuoti  Labūnavos valymo įrenginių darbą</t>
  </si>
  <si>
    <t>2.2.4.6.</t>
  </si>
  <si>
    <t>2.2.4.7.</t>
  </si>
  <si>
    <t xml:space="preserve">Įrengti nuotolines duomenų nuskaitymo sistemas  vandens gerinimo stotyse </t>
  </si>
  <si>
    <t>2.2.4.8.</t>
  </si>
  <si>
    <t>Įrengti Smilgos vandenvietės vaizdo perdavimo ir apšvietimo sistemas</t>
  </si>
  <si>
    <t>2.2.5.</t>
  </si>
  <si>
    <t>Vandens gerininmo stočių įrengimas ir rekonstrukcija</t>
  </si>
  <si>
    <t>2.2.5.1.</t>
  </si>
  <si>
    <t>Pastatyti vandens gerinimo stotį Pilionių -Jaunakaimio kaime</t>
  </si>
  <si>
    <t>2.2.5.2.</t>
  </si>
  <si>
    <t>Pastatyti vandens gerinimo stotį Saviečių kaime</t>
  </si>
  <si>
    <t>2.2.5.3.</t>
  </si>
  <si>
    <t>Pastatyti vandens gerininimo stotį Taujankų kaime</t>
  </si>
  <si>
    <t>2.2.5.4.</t>
  </si>
  <si>
    <t>Pastatyti vandens gerinimo stotį Paežerių kaime</t>
  </si>
  <si>
    <t>Pastatyti vandens gerinimo stotį Apytalaukio kaime</t>
  </si>
  <si>
    <t>Pastatyti vandens gerinimo stotį Pamėklių kaime</t>
  </si>
  <si>
    <t>2.2.6.</t>
  </si>
  <si>
    <t>Transporto  priemonių atnaujinimas</t>
  </si>
  <si>
    <t>2.2.6.1.</t>
  </si>
  <si>
    <t>Lengvieji automobiliai: energetinei tarnybai ir apakaitos prietaisų statymo tarnybai</t>
  </si>
  <si>
    <t>2.2.6.2.</t>
  </si>
  <si>
    <t>Lengvieji automobiliai: mechaninei tarnybai ir kontrolieriams</t>
  </si>
  <si>
    <t>2.2.6.3.</t>
  </si>
  <si>
    <t>Lengvasis ir krovininis automobilis  Dotnuvos  zonai</t>
  </si>
  <si>
    <t>2.2.6.4.</t>
  </si>
  <si>
    <t>Rotacinė žoliapjovė "Kioti"</t>
  </si>
  <si>
    <t>2.2.7.</t>
  </si>
  <si>
    <t>2.2.7.1.</t>
  </si>
  <si>
    <t>Naujų buitinių apskaitos prietaisų įsigijimas (200 vnt./metus)</t>
  </si>
  <si>
    <t>Apskaitos  prietaisų su nuotoliniu duomenų nuskaitymu įsigijimas</t>
  </si>
  <si>
    <t>2.2.7.3.</t>
  </si>
  <si>
    <t>Debitomačių  valymo įrenginiams įsigijimas</t>
  </si>
  <si>
    <t>2.2.8.</t>
  </si>
  <si>
    <t>Kompiuterinės technikos atnaujinimas (3-4 vnt./metus)</t>
  </si>
  <si>
    <t>2.2.9.</t>
  </si>
  <si>
    <t>Kompiuterinių programų atnaujinimas</t>
  </si>
  <si>
    <t>2.2.10.</t>
  </si>
  <si>
    <t>2.2.11.</t>
  </si>
  <si>
    <t>Kito ilgalaikio turto įsigijimas, atnaujinimas (baldai, kondicionieriai ir pan)</t>
  </si>
  <si>
    <t>2.2.12.</t>
  </si>
  <si>
    <t>2.2.12.1.</t>
  </si>
  <si>
    <t xml:space="preserve">Mineralizatorius </t>
  </si>
  <si>
    <t>2.2.12.2.</t>
  </si>
  <si>
    <t>Oksimetras nešiojamas</t>
  </si>
  <si>
    <t>2.2.12.3.</t>
  </si>
  <si>
    <t>Spinta reagentams su ištraukimu</t>
  </si>
  <si>
    <t>2.2.12.4.</t>
  </si>
  <si>
    <t>Riebalų ekstraktorius</t>
  </si>
  <si>
    <t>2.2.12.5.</t>
  </si>
  <si>
    <t>2.2.12.6.</t>
  </si>
  <si>
    <t>Spec šaldytuvas mėginiams</t>
  </si>
  <si>
    <t>2.2.13.</t>
  </si>
  <si>
    <t>Miesto nuotekų valymo įrenginių, mechanizmų keitimas, įsigijimas</t>
  </si>
  <si>
    <t>2.2.13.1.</t>
  </si>
  <si>
    <t>Maišyklės (galingumas 3kw) 12vnt.</t>
  </si>
  <si>
    <t>2.2.13.2.</t>
  </si>
  <si>
    <t>Maišyklės (galingumas 2kw) 5vnt.</t>
  </si>
  <si>
    <t>2.2.13.3.</t>
  </si>
  <si>
    <t>Recirkuliaciniai siurbliai (galingumas 5kw) 4vnt.</t>
  </si>
  <si>
    <t>2.2.13.4.</t>
  </si>
  <si>
    <t>Recirkuliaciniai siurbliai (galingumas 3kw) 4vnt.</t>
  </si>
  <si>
    <t>2.2.13.5.</t>
  </si>
  <si>
    <t>Siurbliai, atliekantys perpumpavimo funkciją (7vnt.)</t>
  </si>
  <si>
    <t>2.2.13.6.</t>
  </si>
  <si>
    <t>Sraigtinis transporteris</t>
  </si>
  <si>
    <t>2.2.13.7.</t>
  </si>
  <si>
    <t>Biodujų ir sieros analizatorius</t>
  </si>
  <si>
    <t>2.2.14.</t>
  </si>
  <si>
    <t>Nuotekų ir vandens siurblinių remonto darbai</t>
  </si>
  <si>
    <t>2.2.14.1.</t>
  </si>
  <si>
    <t xml:space="preserve">Siurblių keitimas nuotekų siurblinėse </t>
  </si>
  <si>
    <t>2.2.14.2.</t>
  </si>
  <si>
    <t>Siurblių keitimas vandens siurblinėse</t>
  </si>
  <si>
    <t>2.2.14.3.</t>
  </si>
  <si>
    <t>Pavara sklendės užsklandai PS-1 siurblinėje</t>
  </si>
  <si>
    <t>2.2.15.</t>
  </si>
  <si>
    <t>Kitos investicijos</t>
  </si>
  <si>
    <t>2.2.15.1</t>
  </si>
  <si>
    <t>2.2.15.2.</t>
  </si>
  <si>
    <t>Įrengti naują vandens gręžinį, nugeležinimo stotį ir nuotekų siurblinę Šėtos gyvenvietėje</t>
  </si>
  <si>
    <t>2.2.15.3.</t>
  </si>
  <si>
    <t>Direktorius</t>
  </si>
  <si>
    <t>Praninskas</t>
  </si>
  <si>
    <t xml:space="preserve">Įrengti Krakių  miestelio vandentiekio ir nuotekų tinklus Klaipėdos,Lauko, Neries, P.Lukšio gatvėse </t>
  </si>
  <si>
    <t>Suprojektuoti naujus vandentiekio tinklus  Kęstučio-Birutės gatvėse</t>
  </si>
  <si>
    <t>Iškelti  vandens tinklą iš  privačios valdos  (Vilniaus g.30D)</t>
  </si>
  <si>
    <t xml:space="preserve"> Perkloti  senus vandentiekio  tinklus  Vainikų kaimo Nevėžio g. kiemuose</t>
  </si>
  <si>
    <t>Modernizuoti miesto pramoninę siurblinę įdiegiant SCR 311 siurblių valdymo sistemą</t>
  </si>
  <si>
    <t>Rekonstruoti Kęstučio gatvės nuotekų siurblinę</t>
  </si>
  <si>
    <t>Investicija šalinama nes tapo neaktuali.</t>
  </si>
  <si>
    <t>Investicija 2020-2022 m laikotarpiu nebus atliekama</t>
  </si>
  <si>
    <t>Vandens distiliatorius su vidine talpa</t>
  </si>
  <si>
    <t>Rekonstruoti  vandentiekio tinklus Chemikų- Respublikos kvartale</t>
  </si>
  <si>
    <t>Nauja investicija įgyvendinta  2021 m. (10,1 tūkst.Eur). Rekonstruota 72m lietaus tinklų.</t>
  </si>
  <si>
    <t>Nauja investicija. Prietaisas analizuoja iš pūdyto dumblo susidariusią biodujų kokybę, kuri turi įtakos generatorių darbo efektyvumui.</t>
  </si>
  <si>
    <t>Nauja investicija.Numatoma  įrengti naują nuotekų nešmenų smulkintuvą</t>
  </si>
  <si>
    <t>Keičiama numeracija</t>
  </si>
  <si>
    <r>
      <t>2.2.5.</t>
    </r>
    <r>
      <rPr>
        <strike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.2.</t>
    </r>
  </si>
  <si>
    <r>
      <t>2.2.5.</t>
    </r>
    <r>
      <rPr>
        <strike/>
        <sz val="10"/>
        <rFont val="Times New Roman"/>
        <family val="1"/>
        <charset val="186"/>
      </rPr>
      <t>6</t>
    </r>
    <r>
      <rPr>
        <sz val="10"/>
        <rFont val="Times New Roman"/>
        <family val="1"/>
        <charset val="186"/>
      </rPr>
      <t>.4.</t>
    </r>
  </si>
  <si>
    <t>Įrengti vandens gręžinį , vandens gerinimo stotį, vandens ėmimo kolonėlę Gineitų k., Vilainių sen.</t>
  </si>
  <si>
    <r>
      <t>2.2.5.</t>
    </r>
    <r>
      <rPr>
        <strike/>
        <sz val="10"/>
        <rFont val="Times New Roman"/>
        <family val="1"/>
        <charset val="186"/>
      </rPr>
      <t>5</t>
    </r>
    <r>
      <rPr>
        <sz val="10"/>
        <rFont val="Times New Roman"/>
        <family val="1"/>
        <charset val="186"/>
      </rPr>
      <t>.3</t>
    </r>
  </si>
  <si>
    <t>2.2.4.9.</t>
  </si>
  <si>
    <t>2.2.1.2.</t>
  </si>
  <si>
    <t>Rekonstruoti vandentiekio tinklus Pelėdnagių kaime</t>
  </si>
  <si>
    <r>
      <t>2.2.1.</t>
    </r>
    <r>
      <rPr>
        <strike/>
        <sz val="10"/>
        <rFont val="Times New Roman"/>
        <family val="1"/>
        <charset val="186"/>
      </rPr>
      <t>4.</t>
    </r>
    <r>
      <rPr>
        <sz val="10"/>
        <rFont val="Times New Roman"/>
        <family val="1"/>
        <charset val="186"/>
      </rPr>
      <t>2</t>
    </r>
  </si>
  <si>
    <r>
      <t>2.2.1.</t>
    </r>
    <r>
      <rPr>
        <strike/>
        <sz val="10"/>
        <rFont val="Times New Roman"/>
        <family val="1"/>
        <charset val="186"/>
      </rPr>
      <t>5.</t>
    </r>
    <r>
      <rPr>
        <sz val="10"/>
        <rFont val="Times New Roman"/>
        <family val="1"/>
        <charset val="186"/>
      </rPr>
      <t>3</t>
    </r>
  </si>
  <si>
    <t>Keičiama numeracija. Mažinama 2022m investicijos suma  iki 3 tūkst.Eur.</t>
  </si>
  <si>
    <r>
      <t>2.2.2.</t>
    </r>
    <r>
      <rPr>
        <strike/>
        <sz val="10"/>
        <rFont val="Times New Roman"/>
        <family val="1"/>
        <charset val="186"/>
      </rPr>
      <t>3.</t>
    </r>
    <r>
      <rPr>
        <sz val="10"/>
        <rFont val="Times New Roman"/>
        <family val="1"/>
        <charset val="186"/>
      </rPr>
      <t>2</t>
    </r>
  </si>
  <si>
    <r>
      <t>2.2.2.</t>
    </r>
    <r>
      <rPr>
        <strike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.3</t>
    </r>
  </si>
  <si>
    <t>Keičiama numeracija. Iš 2021m. Investicija iškeliama į 2022m. Numatoma 70 tūkst.Eur.lėšų</t>
  </si>
  <si>
    <r>
      <t>2.2.2.</t>
    </r>
    <r>
      <rPr>
        <strike/>
        <sz val="10"/>
        <rFont val="Times New Roman"/>
        <family val="1"/>
        <charset val="186"/>
      </rPr>
      <t>5</t>
    </r>
    <r>
      <rPr>
        <sz val="10"/>
        <rFont val="Times New Roman"/>
        <family val="1"/>
        <charset val="186"/>
      </rPr>
      <t>.4</t>
    </r>
  </si>
  <si>
    <t>Įrengti  Krakių  miest. buitinių nuotekų tinklus: Lukšio g, Naujojoje g, Kauno g, Betygalos g, vandentiekio tinklus  Naujojoje g.</t>
  </si>
  <si>
    <t>Planas papildomas nauja investicija. Planuojama pakloti 1365 metrus vandentiekio ir 1653 metrus nuotekų tinklų.</t>
  </si>
  <si>
    <r>
      <t>2.2.2.</t>
    </r>
    <r>
      <rPr>
        <strike/>
        <sz val="10"/>
        <rFont val="Times New Roman"/>
        <family val="1"/>
        <charset val="186"/>
      </rPr>
      <t>9</t>
    </r>
    <r>
      <rPr>
        <sz val="10"/>
        <rFont val="Times New Roman"/>
        <family val="1"/>
        <charset val="186"/>
      </rPr>
      <t>.5</t>
    </r>
  </si>
  <si>
    <r>
      <t>2.2.2.</t>
    </r>
    <r>
      <rPr>
        <strike/>
        <sz val="10"/>
        <rFont val="Times New Roman"/>
        <family val="1"/>
        <charset val="186"/>
      </rPr>
      <t>8</t>
    </r>
    <r>
      <rPr>
        <sz val="10"/>
        <rFont val="Times New Roman"/>
        <family val="1"/>
        <charset val="186"/>
      </rPr>
      <t>.6.</t>
    </r>
  </si>
  <si>
    <t>2.2..2.7.</t>
  </si>
  <si>
    <t>2.2.2.10</t>
  </si>
  <si>
    <t>Nauja investicija 2022 m. Laboratorinių tyrimų atlikimui naudojamas distiliuotas vanduo. Turimas distiliatorius dažnai genda, neišsiplauna, blogai distiliuoja vandenį.</t>
  </si>
  <si>
    <t>Nauja investicija 2022m. Šaldytuvas reikalingas mėginiams laikyti ir šaldyti. Turimas šaldytuvas blogai laiko temperatūrą.</t>
  </si>
  <si>
    <t>Ankstesniais laikotarpiais sukauptos lėšos.  Projektas"Nuotekų  valyklos rekonstrukcija  Akademijos  mstl.  Kėdainių raj."</t>
  </si>
  <si>
    <t>Ankstesniais laikotarpiais sukauptos piniginės lėšos. Projektas "Vandentiekio ir buitinių  nuotekų  infrast. rekonstrukcija ir plėtra Šėtos miestelyje, Kunionių k. bei Kėdainių mieste"</t>
  </si>
  <si>
    <r>
      <t>2.2.1.</t>
    </r>
    <r>
      <rPr>
        <strike/>
        <sz val="10"/>
        <rFont val="Times New Roman"/>
        <family val="1"/>
        <charset val="186"/>
      </rPr>
      <t>7</t>
    </r>
    <r>
      <rPr>
        <sz val="10"/>
        <rFont val="Times New Roman"/>
        <family val="1"/>
        <charset val="186"/>
      </rPr>
      <t>.4</t>
    </r>
  </si>
  <si>
    <r>
      <t>2.2.1.</t>
    </r>
    <r>
      <rPr>
        <strike/>
        <sz val="10"/>
        <rFont val="Times New Roman"/>
        <family val="1"/>
        <charset val="186"/>
      </rPr>
      <t>10.</t>
    </r>
    <r>
      <rPr>
        <sz val="10"/>
        <rFont val="Times New Roman"/>
        <family val="1"/>
        <charset val="186"/>
      </rPr>
      <t>5</t>
    </r>
  </si>
  <si>
    <r>
      <t>2.2.1.</t>
    </r>
    <r>
      <rPr>
        <strike/>
        <sz val="10"/>
        <rFont val="Times New Roman"/>
        <family val="1"/>
        <charset val="186"/>
      </rPr>
      <t>11.</t>
    </r>
    <r>
      <rPr>
        <sz val="10"/>
        <rFont val="Times New Roman"/>
        <family val="1"/>
        <charset val="186"/>
      </rPr>
      <t>6</t>
    </r>
  </si>
  <si>
    <r>
      <t>2.2.1.</t>
    </r>
    <r>
      <rPr>
        <strike/>
        <sz val="10"/>
        <rFont val="Times New Roman"/>
        <family val="1"/>
        <charset val="186"/>
      </rPr>
      <t>12</t>
    </r>
    <r>
      <rPr>
        <sz val="10"/>
        <rFont val="Times New Roman"/>
        <family val="1"/>
        <charset val="186"/>
      </rPr>
      <t>.7</t>
    </r>
  </si>
  <si>
    <r>
      <t>2.2.1.</t>
    </r>
    <r>
      <rPr>
        <strike/>
        <sz val="10"/>
        <rFont val="Times New Roman"/>
        <family val="1"/>
        <charset val="186"/>
      </rPr>
      <t>13</t>
    </r>
    <r>
      <rPr>
        <sz val="10"/>
        <rFont val="Times New Roman"/>
        <family val="1"/>
        <charset val="186"/>
      </rPr>
      <t>.8</t>
    </r>
  </si>
  <si>
    <t>2.2.1.10.</t>
  </si>
  <si>
    <t>2.2.15.4.</t>
  </si>
  <si>
    <t>Nauja investicija.</t>
  </si>
  <si>
    <t>2020 m.</t>
  </si>
  <si>
    <t>2021 m.</t>
  </si>
  <si>
    <t>2022 m.</t>
  </si>
  <si>
    <t>2021-2022 m.</t>
  </si>
  <si>
    <t>Rimgaudas</t>
  </si>
  <si>
    <t xml:space="preserve">Rimgaudas </t>
  </si>
  <si>
    <t>2.2.2.1.</t>
  </si>
  <si>
    <t>2.2.2.9.</t>
  </si>
  <si>
    <t>2.2.7.2.</t>
  </si>
  <si>
    <t xml:space="preserve"> </t>
  </si>
  <si>
    <t>Planuojama  papildomai  atlikti nuotekų priėmimo mazgo rekonstrukciją ir nupirkti teleskopinį krautuvą</t>
  </si>
  <si>
    <t>Atsisakyta inv. 2021m. 2022 m. numatoma pakeisti 4 sklendes rekonstruoti apie 30m tinklų.</t>
  </si>
  <si>
    <t xml:space="preserve">UAB "Kėdainių vandenys" 2020-2022 metų veiklos plano rodikliai      </t>
  </si>
  <si>
    <t>Pakeistas lėšų  šaltinis į "Kitos nuosavos lėšos"</t>
  </si>
  <si>
    <t>Nauja investicija  2021-2022 m.</t>
  </si>
  <si>
    <t>Investiciją planuojame įgyvendinti  po 2022 metų.</t>
  </si>
  <si>
    <t>Keičiama numeracija.</t>
  </si>
  <si>
    <t>Investicija 2021-2022 m. laikotarpiu nebus vykdoma</t>
  </si>
  <si>
    <t>2021m.  modernizuota Akademijos  nuotekų siurblinės valdymo sistema. Dotnuvos  ir Beržų siurblinių modernizavimas nukeltas  po 2022 metų.</t>
  </si>
  <si>
    <t>Nauja investicija 2022 m. Numatoma  įrengti naują nuotekų nešmenų smulkintuvą.</t>
  </si>
  <si>
    <t>Atkelta iš lėšų šaltinio  "Paskolos investicijų projektams įgyvendinti"</t>
  </si>
  <si>
    <t>Investicija 2020-2022 m. laikotarpiu nebus atliekama</t>
  </si>
  <si>
    <t>Investicija 2020-2022 m. laikotarpiu nebus atliekama.</t>
  </si>
  <si>
    <t>Keičiamas investicijos pavadinimas. Investicija perkeliama į plėtrą:  Eil. Nr.2.2.2.9.</t>
  </si>
  <si>
    <t>Keičiama numeracija.Tęstinė investicija 2020-2021 m.</t>
  </si>
  <si>
    <t>Keičiamas planas pagal faktiškai įgyvendintų inv.vertę (8,84 tūkst.Eur)</t>
  </si>
  <si>
    <t>Vandentiekio ir nuotekų tinklų rekonstravimas</t>
  </si>
  <si>
    <t>Rekonstruoti Liepų alėjos  vandentiekio  įvadą (linija į katilinę)</t>
  </si>
  <si>
    <t>2.2.1.3</t>
  </si>
  <si>
    <t>2.2.1.4</t>
  </si>
  <si>
    <t>2.2.1.5</t>
  </si>
  <si>
    <t>Rekonstruoti vandentiekio tinklą (D100) Pelėdnagiuose,  Koncevičiaus g. 10    (po namu)</t>
  </si>
  <si>
    <t>2.2.1.8</t>
  </si>
  <si>
    <t>Plėsti vandentiekio  tinklus Kalnaberžės kaime</t>
  </si>
  <si>
    <t>Rekonstruoti  nuotekų siurblių valdymo sistemas  Dotnuvos, Beržų pagrindinėse ir Akademijos II siurblinėje</t>
  </si>
  <si>
    <t>Apskaitos prietaisų įsigijimas</t>
  </si>
  <si>
    <t>Įrangos (prietaisų) darbo įrankių tarnyboms atnaujinimas, įsigijimas</t>
  </si>
  <si>
    <t>Laboratorinės įrangos atnaujinimas</t>
  </si>
  <si>
    <t>Investicijos plėtros projektams įgyvendinti</t>
  </si>
  <si>
    <t>Keičiamas pavadinimas  "Parengti  techninį projektą vandentiekio ir  nuotekų tinklų įrengimui Dotnuvos  miestelio Tilto g. ir Vingio g ."</t>
  </si>
  <si>
    <t>2022 m.planuojamas nešmenų smulkintuvo keitimas.</t>
  </si>
  <si>
    <r>
      <rPr>
        <strike/>
        <sz val="10"/>
        <rFont val="Times New Roman"/>
        <family val="1"/>
        <charset val="186"/>
      </rPr>
      <t xml:space="preserve">Modernizuoti </t>
    </r>
    <r>
      <rPr>
        <sz val="10"/>
        <rFont val="Times New Roman"/>
        <family val="1"/>
        <charset val="186"/>
      </rPr>
      <t xml:space="preserve">  Rekonstruoti Labūnavos vandens gerinimo stotį</t>
    </r>
  </si>
  <si>
    <t>Tikslinamas  investicijos pavadinimas  "Rekonstruoti Labūnavos nuotekų siurblinę"</t>
  </si>
  <si>
    <r>
      <t xml:space="preserve">Modernizuoti Labūnavos nuotekų siurblinėje siurblių valdymo sistemą  </t>
    </r>
    <r>
      <rPr>
        <sz val="10"/>
        <rFont val="Times New Roman"/>
        <family val="1"/>
        <charset val="186"/>
      </rPr>
      <t>Rekonstruoti Labūnavos nuotekų siurblinę</t>
    </r>
  </si>
  <si>
    <t>Tikslinamas  investicijos pavadinimas. "Parengti techninį projektą administracinio pastato rekonstrukcijai pritaikant žalios energijos panaudojimą iš atsinaujinančių šaltinių"</t>
  </si>
  <si>
    <t>Keičiamas 2022m. planas. Planuojamas įsigyti  vamzdynų trasų ieškiklis.</t>
  </si>
  <si>
    <t>Parengti techninį projektą vandentiekio ir  nuotekų tinklų įrengimui Dotnuvos  miestelio Tilto g. ir Vingio g.</t>
  </si>
  <si>
    <r>
      <rPr>
        <strike/>
        <sz val="10"/>
        <rFont val="Times New Roman"/>
        <family val="1"/>
        <charset val="186"/>
      </rPr>
      <t xml:space="preserve">Išplėsti </t>
    </r>
    <r>
      <rPr>
        <sz val="10"/>
        <rFont val="Times New Roman"/>
        <family val="1"/>
        <charset val="186"/>
      </rPr>
      <t>Rekonstruoti Dotnuvos km. valymo įrenginius</t>
    </r>
  </si>
  <si>
    <t>Rekonstruoti Dotnuvos km. valymo įrenginius</t>
  </si>
  <si>
    <t>Rekonstruoti Labūnavos vandens gerinimo stotį</t>
  </si>
  <si>
    <t>Rekonstruoti Labūnavos nuotekų siurblinę</t>
  </si>
  <si>
    <r>
      <t xml:space="preserve">Rekonstruoti administracinį pastatą  Dotnuvos g. 5, pritaikant naudoti žalios iš atsinaujinančių  šaltinių pagamintos elektros energijos panaudojimui. </t>
    </r>
    <r>
      <rPr>
        <sz val="10"/>
        <rFont val="Times New Roman"/>
        <family val="1"/>
        <charset val="186"/>
      </rPr>
      <t xml:space="preserve">Parengti techninį projektą administracinio pastato rekonstrukcijai pritaikant žalios energijos panaudojimą iš atsinaujinančių šaltinių. </t>
    </r>
  </si>
  <si>
    <r>
      <rPr>
        <strike/>
        <sz val="10"/>
        <rFont val="Times New Roman"/>
        <family val="1"/>
        <charset val="186"/>
      </rPr>
      <t>Išplėsti</t>
    </r>
    <r>
      <rPr>
        <sz val="10"/>
        <rFont val="Times New Roman"/>
        <family val="1"/>
        <charset val="186"/>
      </rPr>
      <t xml:space="preserve">  Parengti techninį projektą vandentiekio ir  nuotekų tinklų įrengimui Dotnuvos  miestelio Tilto g. ir Vingio g.</t>
    </r>
  </si>
  <si>
    <t>Spec. šaldytuvas mėginiams</t>
  </si>
  <si>
    <t>Planuojama  papildomai  atlikti nuotekų priėmimo mazgo rekonstrukciją ir nupirkti teleskopinį krautuvą.</t>
  </si>
  <si>
    <t>Keičiama ES dalis, atsižvelgiant į  pasiektus gamtosauginius rodiklius</t>
  </si>
  <si>
    <t xml:space="preserve">Iš 2022 m. investicijos įgyvendinimas perkeliamas į 2024 metus. </t>
  </si>
  <si>
    <t>Keičiama  numeracija.</t>
  </si>
  <si>
    <t>Keičiamas pavadinimas. "Parengti techninį projektą vandentiekio tinklų įrengimui nuo Paobelio iki Pelėdnagių".</t>
  </si>
  <si>
    <t>2022 m. planas papildomas nauja investicija - projektavimo darbai.</t>
  </si>
  <si>
    <t>Tikslinamas  investicijos pavadinimas  "Rekonstruoti Labūnavos vandens gerinimo stotį".</t>
  </si>
  <si>
    <t>Keičiamas 2021 m. planas pagal faktiškai įgyv. inv. vertę (14,4 tūkst.Eur)</t>
  </si>
  <si>
    <t>Keičiama numeracija. Keičiamas 2021 m. planas pagal faktiškai įgyv. inv. vertę (21,9 tūkst.Eur)</t>
  </si>
  <si>
    <t>Mažinama investicijos vertė iki 90 tūkst.Eur</t>
  </si>
  <si>
    <t>Keičiama numeracija, keičiamas pavadinimas "Rekonstruoti  Dotnuvos km.valymo įrenginius".</t>
  </si>
  <si>
    <t>Keičiama numeracija. Keičiamas 2021m. planas pagal faktiškai įgyv. inv. vertę (6,29 tūkst.Eur)</t>
  </si>
  <si>
    <t>Keičiama numeracija. Keičiamas 2021m. planas pagal faktiškai įgyv. inv vertę (17,97 tūkst.Eur)</t>
  </si>
  <si>
    <t>Planas papildomas nauja investicija   (16 tūkst.Eur)</t>
  </si>
  <si>
    <t>Keičiamas 2022m. planas dėl  miesto valymo įrenginių valdymo programos keitimo.</t>
  </si>
  <si>
    <t>Keičiamas 2022m planas. Planuojama papildomai įsigyti 3 kondicionierius  patalpų vėsinimui.</t>
  </si>
  <si>
    <t xml:space="preserve"> Veiklos planas </t>
  </si>
  <si>
    <t>UAB "Kėdainių vandenys" 2020-2022m veiklos plano priedas</t>
  </si>
  <si>
    <t>Po patikslinimo 2022 m.</t>
  </si>
  <si>
    <t>Po patikslinimo 2021 m.</t>
  </si>
  <si>
    <t>Po patikslinimo 2020-2022 m.</t>
  </si>
  <si>
    <t>Lyginamasis variantas</t>
  </si>
  <si>
    <t xml:space="preserve">UAB "Kėdainių vandenys" 2020-2022 metų veiklos plano rodikliai    </t>
  </si>
  <si>
    <t>Įrengti vandens gręžinį, vandens gerinimo stotį, vandens ėmimo kolonėlę Gineitų k., Vilainių sen.</t>
  </si>
  <si>
    <t xml:space="preserve">Parengti techninį projektą administracinio pastato rekonstrukcijai pritaikant žalios energijos panaudojimą iš atsinaujinančių šaltinių </t>
  </si>
  <si>
    <t>UAB "Kėdainių vandenys" 2020-2022 m. veiklos plano priedas</t>
  </si>
  <si>
    <t>Investiciniams projektams "Kėdainių miesto  paviršinių nuotekų tinklų rekonstrukcija ir plėtra", "Vandentieklio ir buitinių  nuotekų  infrast. rekonstrukcija ir plėtra Šėtos miestelyje, Kunionių k. bei Kėdainių mieste'</t>
  </si>
  <si>
    <t>Rekonstruoti Ažytėnų km. valymo įrenginius</t>
  </si>
  <si>
    <t>Ankstesniais laikotarpiais sukauptos piniginės lėšos.</t>
  </si>
  <si>
    <t xml:space="preserve"> Praninskas</t>
  </si>
  <si>
    <r>
      <t xml:space="preserve"> Įrengti naujus geriamojo vandens tinklus Pelėdnagiai-Paobelys  </t>
    </r>
    <r>
      <rPr>
        <sz val="10"/>
        <rFont val="Times New Roman"/>
        <family val="1"/>
        <charset val="186"/>
      </rPr>
      <t>Parengti techninį projektą vandentiekio tinklų įrengimui nuo Paobelio iki Pelėdnagių km.</t>
    </r>
  </si>
  <si>
    <t>Parengti techninį projektą vandentiekio tinklų įrengimui nuo Paobelio iki Pelėdnagių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</si>
</sst>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trike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40">
    <xf numFmtId="0" fontId="0" fillId="0" borderId="0" xfId="0"/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4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165" fontId="2" fillId="0" borderId="0" xfId="0" applyNumberFormat="1" applyFont="1" applyFill="1" applyAlignment="1" applyProtection="1">
      <alignment horizontal="center" vertical="center"/>
      <protection hidden="1"/>
    </xf>
    <xf numFmtId="4" fontId="2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165" fontId="5" fillId="0" borderId="1" xfId="0" applyNumberFormat="1" applyFont="1" applyFill="1" applyBorder="1" applyAlignment="1" applyProtection="1">
      <alignment horizontal="center" vertical="center"/>
      <protection hidden="1"/>
    </xf>
    <xf numFmtId="165" fontId="6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left" vertical="center" wrapText="1"/>
      <protection hidden="1"/>
    </xf>
    <xf numFmtId="1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 wrapText="1" readingOrder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hidden="1"/>
    </xf>
    <xf numFmtId="9" fontId="2" fillId="0" borderId="1" xfId="2" applyFont="1" applyFill="1" applyBorder="1" applyAlignment="1" applyProtection="1">
      <alignment vertical="center" wrapText="1"/>
      <protection hidden="1"/>
    </xf>
    <xf numFmtId="3" fontId="2" fillId="0" borderId="1" xfId="0" applyNumberFormat="1" applyFont="1" applyFill="1" applyBorder="1" applyAlignment="1" applyProtection="1">
      <alignment horizontal="left" vertical="center"/>
      <protection hidden="1"/>
    </xf>
    <xf numFmtId="164" fontId="2" fillId="0" borderId="1" xfId="1" applyFont="1" applyFill="1" applyBorder="1" applyAlignment="1" applyProtection="1">
      <alignment horizontal="center" vertical="center"/>
      <protection hidden="1"/>
    </xf>
    <xf numFmtId="164" fontId="2" fillId="0" borderId="1" xfId="1" applyFont="1" applyFill="1" applyBorder="1" applyAlignment="1" applyProtection="1">
      <alignment vertical="center"/>
      <protection hidden="1"/>
    </xf>
    <xf numFmtId="164" fontId="2" fillId="0" borderId="0" xfId="1" applyFont="1" applyFill="1" applyAlignment="1" applyProtection="1">
      <alignment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3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vertical="top" wrapText="1"/>
      <protection hidden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>
      <alignment horizontal="center"/>
    </xf>
    <xf numFmtId="3" fontId="6" fillId="0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3" fontId="5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 applyProtection="1">
      <alignment vertical="top" wrapText="1"/>
      <protection hidden="1"/>
    </xf>
    <xf numFmtId="1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3" fontId="6" fillId="2" borderId="1" xfId="0" applyNumberFormat="1" applyFont="1" applyFill="1" applyBorder="1" applyAlignment="1" applyProtection="1">
      <alignment horizontal="center" vertic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8" fillId="2" borderId="1" xfId="0" applyNumberFormat="1" applyFont="1" applyFill="1" applyBorder="1" applyAlignment="1" applyProtection="1">
      <alignment horizontal="center" vertical="center"/>
      <protection hidden="1"/>
    </xf>
    <xf numFmtId="3" fontId="2" fillId="2" borderId="1" xfId="0" applyNumberFormat="1" applyFont="1" applyFill="1" applyBorder="1" applyAlignment="1" applyProtection="1">
      <alignment horizontal="center"/>
      <protection hidden="1"/>
    </xf>
    <xf numFmtId="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vertical="center"/>
      <protection hidden="1"/>
    </xf>
    <xf numFmtId="3" fontId="5" fillId="0" borderId="2" xfId="0" applyNumberFormat="1" applyFont="1" applyFill="1" applyBorder="1" applyAlignment="1" applyProtection="1">
      <alignment horizontal="center" vertical="center"/>
      <protection hidden="1"/>
    </xf>
    <xf numFmtId="3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Alignment="1" applyProtection="1">
      <alignment vertical="center" wrapText="1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3" fontId="5" fillId="0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horizontal="center" vertical="center"/>
      <protection hidden="1"/>
    </xf>
    <xf numFmtId="14" fontId="6" fillId="0" borderId="4" xfId="0" applyNumberFormat="1" applyFont="1" applyFill="1" applyBorder="1" applyAlignment="1" applyProtection="1">
      <alignment horizontal="center" vertical="center"/>
      <protection hidden="1"/>
    </xf>
    <xf numFmtId="3" fontId="5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hidden="1"/>
    </xf>
    <xf numFmtId="3" fontId="2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3" fontId="5" fillId="0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horizontal="center" vertical="center"/>
      <protection hidden="1"/>
    </xf>
    <xf numFmtId="14" fontId="5" fillId="0" borderId="4" xfId="0" applyNumberFormat="1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3" fontId="2" fillId="0" borderId="11" xfId="0" applyNumberFormat="1" applyFont="1" applyFill="1" applyBorder="1" applyAlignment="1" applyProtection="1">
      <alignment horizontal="center" vertical="center"/>
      <protection hidden="1"/>
    </xf>
    <xf numFmtId="3" fontId="2" fillId="0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4" fontId="5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165" fontId="3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4" fontId="2" fillId="0" borderId="0" xfId="0" applyNumberFormat="1" applyFont="1" applyFill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>
      <alignment horizontal="center" vertical="center"/>
    </xf>
  </cellXfs>
  <cellStyles count="4">
    <cellStyle name="Įprastas" xfId="0" builtinId="0"/>
    <cellStyle name="Kablelis" xfId="1" builtinId="3"/>
    <cellStyle name="Normal 2" xfId="3"/>
    <cellStyle name="Procentai" xfId="2" builtinId="5"/>
  </cellStyles>
  <dxfs count="3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60"/>
  <sheetViews>
    <sheetView zoomScaleNormal="100" workbookViewId="0">
      <pane xSplit="2" ySplit="8" topLeftCell="C63" activePane="bottomRight" state="frozen"/>
      <selection pane="topRight" activeCell="D1" sqref="D1"/>
      <selection pane="bottomLeft" activeCell="A9" sqref="A9"/>
      <selection pane="bottomRight" activeCell="H1" sqref="H1:J3"/>
    </sheetView>
  </sheetViews>
  <sheetFormatPr defaultColWidth="9.109375" defaultRowHeight="13.2" x14ac:dyDescent="0.3"/>
  <cols>
    <col min="1" max="1" width="8.6640625" style="1" customWidth="1"/>
    <col min="2" max="2" width="84.33203125" style="2" customWidth="1"/>
    <col min="3" max="3" width="11.5546875" style="1" customWidth="1"/>
    <col min="4" max="4" width="11.109375" style="1" customWidth="1"/>
    <col min="5" max="5" width="10.33203125" style="11" customWidth="1"/>
    <col min="6" max="6" width="11.6640625" style="6" customWidth="1"/>
    <col min="7" max="8" width="11.77734375" style="1" customWidth="1"/>
    <col min="9" max="10" width="13.33203125" style="1" customWidth="1"/>
    <col min="11" max="11" width="71.44140625" style="1" customWidth="1"/>
    <col min="12" max="16384" width="9.109375" style="2"/>
  </cols>
  <sheetData>
    <row r="1" spans="1:11" ht="13.8" x14ac:dyDescent="0.3">
      <c r="E1" s="55"/>
      <c r="F1" s="3"/>
      <c r="G1" s="4"/>
      <c r="H1" s="133" t="s">
        <v>311</v>
      </c>
      <c r="I1" s="133"/>
      <c r="J1" s="133"/>
      <c r="K1" s="4"/>
    </row>
    <row r="2" spans="1:11" ht="13.8" x14ac:dyDescent="0.3">
      <c r="E2" s="56"/>
      <c r="G2" s="4"/>
      <c r="H2" s="133"/>
      <c r="I2" s="133"/>
      <c r="J2" s="133"/>
      <c r="K2" s="7"/>
    </row>
    <row r="3" spans="1:11" ht="17.399999999999999" customHeight="1" x14ac:dyDescent="0.3">
      <c r="H3" s="133"/>
      <c r="I3" s="133"/>
      <c r="J3" s="133"/>
    </row>
    <row r="4" spans="1:11" ht="15" customHeight="1" x14ac:dyDescent="0.3">
      <c r="A4" s="134" t="s">
        <v>316</v>
      </c>
      <c r="B4" s="134"/>
      <c r="C4" s="134"/>
      <c r="D4" s="134"/>
      <c r="E4" s="134"/>
      <c r="F4" s="9"/>
      <c r="G4" s="9"/>
      <c r="H4" s="9"/>
      <c r="I4" s="9"/>
      <c r="J4" s="9"/>
      <c r="K4" s="85"/>
    </row>
    <row r="5" spans="1:11" ht="9.6" customHeight="1" x14ac:dyDescent="0.3">
      <c r="B5" s="82"/>
      <c r="C5" s="79"/>
      <c r="G5" s="8"/>
      <c r="H5" s="98" t="s">
        <v>315</v>
      </c>
      <c r="J5" s="10"/>
    </row>
    <row r="6" spans="1:11" ht="21.6" customHeight="1" x14ac:dyDescent="0.25">
      <c r="B6" s="82"/>
      <c r="C6" s="79"/>
      <c r="D6" s="10"/>
      <c r="G6" s="57"/>
      <c r="H6" s="57"/>
      <c r="J6" s="1" t="s">
        <v>0</v>
      </c>
    </row>
    <row r="7" spans="1:11" ht="12" customHeight="1" x14ac:dyDescent="0.3">
      <c r="A7" s="135" t="s">
        <v>1</v>
      </c>
      <c r="B7" s="136" t="s">
        <v>2</v>
      </c>
      <c r="C7" s="137" t="s">
        <v>3</v>
      </c>
      <c r="D7" s="137" t="s">
        <v>310</v>
      </c>
      <c r="E7" s="137"/>
      <c r="F7" s="137"/>
      <c r="G7" s="137"/>
      <c r="H7" s="137"/>
      <c r="I7" s="137"/>
      <c r="J7" s="12"/>
      <c r="K7" s="38"/>
    </row>
    <row r="8" spans="1:11" ht="52.8" customHeight="1" x14ac:dyDescent="0.3">
      <c r="A8" s="135"/>
      <c r="B8" s="136"/>
      <c r="C8" s="137"/>
      <c r="D8" s="80" t="s">
        <v>240</v>
      </c>
      <c r="E8" s="80" t="s">
        <v>241</v>
      </c>
      <c r="F8" s="96" t="s">
        <v>313</v>
      </c>
      <c r="G8" s="80" t="s">
        <v>242</v>
      </c>
      <c r="H8" s="96" t="s">
        <v>312</v>
      </c>
      <c r="I8" s="80" t="s">
        <v>4</v>
      </c>
      <c r="J8" s="97" t="s">
        <v>314</v>
      </c>
      <c r="K8" s="38" t="s">
        <v>5</v>
      </c>
    </row>
    <row r="9" spans="1:11" s="16" customFormat="1" ht="22.8" customHeight="1" x14ac:dyDescent="0.3">
      <c r="A9" s="81" t="s">
        <v>6</v>
      </c>
      <c r="B9" s="13" t="s">
        <v>7</v>
      </c>
      <c r="C9" s="14">
        <f t="shared" ref="C9:J9" si="0">C10+C13+C18+C23+C29</f>
        <v>5196</v>
      </c>
      <c r="D9" s="14">
        <f t="shared" si="0"/>
        <v>4249</v>
      </c>
      <c r="E9" s="14">
        <f t="shared" si="0"/>
        <v>4596</v>
      </c>
      <c r="F9" s="78">
        <f t="shared" si="0"/>
        <v>4878</v>
      </c>
      <c r="G9" s="17">
        <f t="shared" si="0"/>
        <v>1351</v>
      </c>
      <c r="H9" s="78">
        <f t="shared" si="0"/>
        <v>1596</v>
      </c>
      <c r="I9" s="17">
        <f>I10+I13+I18+I23+I29</f>
        <v>10196</v>
      </c>
      <c r="J9" s="78">
        <f t="shared" si="0"/>
        <v>10723</v>
      </c>
      <c r="K9" s="31"/>
    </row>
    <row r="10" spans="1:11" s="16" customFormat="1" ht="22.8" customHeight="1" x14ac:dyDescent="0.3">
      <c r="A10" s="81" t="s">
        <v>8</v>
      </c>
      <c r="B10" s="13" t="s">
        <v>9</v>
      </c>
      <c r="C10" s="81">
        <v>155</v>
      </c>
      <c r="D10" s="17">
        <v>536</v>
      </c>
      <c r="E10" s="17">
        <v>536</v>
      </c>
      <c r="F10" s="78">
        <v>536</v>
      </c>
      <c r="G10" s="17">
        <v>536</v>
      </c>
      <c r="H10" s="78">
        <v>536</v>
      </c>
      <c r="I10" s="18">
        <f>D10+E10+G10</f>
        <v>1608</v>
      </c>
      <c r="J10" s="78">
        <f>D10+F10+H10</f>
        <v>1608</v>
      </c>
      <c r="K10" s="18"/>
    </row>
    <row r="11" spans="1:11" ht="22.8" customHeight="1" x14ac:dyDescent="0.3">
      <c r="A11" s="19" t="s">
        <v>10</v>
      </c>
      <c r="B11" s="20" t="s">
        <v>11</v>
      </c>
      <c r="C11" s="21">
        <v>0</v>
      </c>
      <c r="D11" s="58">
        <v>26</v>
      </c>
      <c r="E11" s="58">
        <v>26</v>
      </c>
      <c r="F11" s="91">
        <v>26</v>
      </c>
      <c r="G11" s="58">
        <v>26</v>
      </c>
      <c r="H11" s="91">
        <v>26</v>
      </c>
      <c r="I11" s="18">
        <f>D11+E11+G11</f>
        <v>78</v>
      </c>
      <c r="J11" s="78">
        <f>D11+F11+H11</f>
        <v>78</v>
      </c>
      <c r="K11" s="18"/>
    </row>
    <row r="12" spans="1:11" ht="22.8" customHeight="1" x14ac:dyDescent="0.25">
      <c r="A12" s="77" t="s">
        <v>12</v>
      </c>
      <c r="B12" s="22" t="s">
        <v>13</v>
      </c>
      <c r="C12" s="77"/>
      <c r="D12" s="59"/>
      <c r="E12" s="59"/>
      <c r="F12" s="95"/>
      <c r="G12" s="59"/>
      <c r="H12" s="95"/>
      <c r="I12" s="18">
        <f>D12+E12+G12</f>
        <v>0</v>
      </c>
      <c r="J12" s="92"/>
      <c r="K12" s="18"/>
    </row>
    <row r="13" spans="1:11" s="16" customFormat="1" ht="22.8" customHeight="1" x14ac:dyDescent="0.3">
      <c r="A13" s="81" t="s">
        <v>14</v>
      </c>
      <c r="B13" s="13" t="s">
        <v>15</v>
      </c>
      <c r="C13" s="14">
        <f>C14+C15+C16+C17</f>
        <v>765</v>
      </c>
      <c r="D13" s="17">
        <f t="shared" ref="D13:J13" si="1">D14+D15+D16+D17</f>
        <v>540</v>
      </c>
      <c r="E13" s="17">
        <f t="shared" si="1"/>
        <v>547</v>
      </c>
      <c r="F13" s="78">
        <f t="shared" si="1"/>
        <v>547</v>
      </c>
      <c r="G13" s="17">
        <f t="shared" si="1"/>
        <v>48</v>
      </c>
      <c r="H13" s="78">
        <f t="shared" si="1"/>
        <v>82</v>
      </c>
      <c r="I13" s="17">
        <f t="shared" si="1"/>
        <v>1135</v>
      </c>
      <c r="J13" s="78">
        <f t="shared" si="1"/>
        <v>1169</v>
      </c>
      <c r="K13" s="18"/>
    </row>
    <row r="14" spans="1:11" s="23" customFormat="1" ht="22.8" customHeight="1" x14ac:dyDescent="0.3">
      <c r="A14" s="19" t="s">
        <v>16</v>
      </c>
      <c r="B14" s="24" t="s">
        <v>17</v>
      </c>
      <c r="C14" s="25">
        <v>177</v>
      </c>
      <c r="D14" s="58">
        <v>112</v>
      </c>
      <c r="E14" s="58">
        <v>138</v>
      </c>
      <c r="F14" s="91">
        <v>138</v>
      </c>
      <c r="G14" s="58">
        <v>0</v>
      </c>
      <c r="H14" s="91">
        <v>14</v>
      </c>
      <c r="I14" s="18">
        <f>D14+E14+G14</f>
        <v>250</v>
      </c>
      <c r="J14" s="92">
        <f>D14+F14+H14</f>
        <v>264</v>
      </c>
      <c r="K14" s="18"/>
    </row>
    <row r="15" spans="1:11" s="23" customFormat="1" ht="22.8" customHeight="1" x14ac:dyDescent="0.3">
      <c r="A15" s="19" t="s">
        <v>18</v>
      </c>
      <c r="B15" s="24" t="s">
        <v>19</v>
      </c>
      <c r="C15" s="25">
        <v>588</v>
      </c>
      <c r="D15" s="58">
        <v>308</v>
      </c>
      <c r="E15" s="58">
        <v>80</v>
      </c>
      <c r="F15" s="91">
        <v>80</v>
      </c>
      <c r="G15" s="58">
        <v>25</v>
      </c>
      <c r="H15" s="91">
        <v>41</v>
      </c>
      <c r="I15" s="18">
        <f>D15+E15+G15</f>
        <v>413</v>
      </c>
      <c r="J15" s="92">
        <f>D15+F15+H15</f>
        <v>429</v>
      </c>
      <c r="K15" s="18"/>
    </row>
    <row r="16" spans="1:11" s="23" customFormat="1" ht="22.8" customHeight="1" x14ac:dyDescent="0.3">
      <c r="A16" s="27" t="s">
        <v>20</v>
      </c>
      <c r="B16" s="24" t="s">
        <v>21</v>
      </c>
      <c r="C16" s="77">
        <v>0</v>
      </c>
      <c r="D16" s="58">
        <v>120</v>
      </c>
      <c r="E16" s="58">
        <v>246</v>
      </c>
      <c r="F16" s="91">
        <v>246</v>
      </c>
      <c r="G16" s="58">
        <v>14</v>
      </c>
      <c r="H16" s="91">
        <v>18</v>
      </c>
      <c r="I16" s="18">
        <f>D16+E16+G16</f>
        <v>380</v>
      </c>
      <c r="J16" s="92">
        <f>D16+F16+H16</f>
        <v>384</v>
      </c>
      <c r="K16" s="26" t="s">
        <v>250</v>
      </c>
    </row>
    <row r="17" spans="1:11" s="23" customFormat="1" ht="22.8" customHeight="1" x14ac:dyDescent="0.3">
      <c r="A17" s="19" t="s">
        <v>22</v>
      </c>
      <c r="B17" s="24" t="s">
        <v>23</v>
      </c>
      <c r="C17" s="77">
        <v>0</v>
      </c>
      <c r="D17" s="58">
        <v>0</v>
      </c>
      <c r="E17" s="58">
        <v>83</v>
      </c>
      <c r="F17" s="91">
        <v>83</v>
      </c>
      <c r="G17" s="58">
        <v>9</v>
      </c>
      <c r="H17" s="91">
        <v>9</v>
      </c>
      <c r="I17" s="18">
        <f>D17+E17+G17</f>
        <v>92</v>
      </c>
      <c r="J17" s="92">
        <f>D17+F17+H17</f>
        <v>92</v>
      </c>
      <c r="K17" s="18"/>
    </row>
    <row r="18" spans="1:11" ht="22.8" customHeight="1" x14ac:dyDescent="0.3">
      <c r="A18" s="81" t="s">
        <v>24</v>
      </c>
      <c r="B18" s="13" t="s">
        <v>25</v>
      </c>
      <c r="C18" s="14">
        <f>C19+C20+C21+C22</f>
        <v>768</v>
      </c>
      <c r="D18" s="17">
        <f t="shared" ref="D18:J18" si="2">D19+D20+D21+D22</f>
        <v>517</v>
      </c>
      <c r="E18" s="17">
        <f t="shared" si="2"/>
        <v>464</v>
      </c>
      <c r="F18" s="78">
        <f t="shared" si="2"/>
        <v>382</v>
      </c>
      <c r="G18" s="17">
        <f t="shared" si="2"/>
        <v>157</v>
      </c>
      <c r="H18" s="78">
        <f t="shared" si="2"/>
        <v>177</v>
      </c>
      <c r="I18" s="17">
        <f t="shared" si="2"/>
        <v>1138</v>
      </c>
      <c r="J18" s="78">
        <f t="shared" si="2"/>
        <v>1076</v>
      </c>
      <c r="K18" s="18"/>
    </row>
    <row r="19" spans="1:11" s="23" customFormat="1" ht="22.8" customHeight="1" x14ac:dyDescent="0.3">
      <c r="A19" s="19" t="s">
        <v>26</v>
      </c>
      <c r="B19" s="24" t="s">
        <v>17</v>
      </c>
      <c r="C19" s="25">
        <v>177</v>
      </c>
      <c r="D19" s="58">
        <v>54</v>
      </c>
      <c r="E19" s="58">
        <v>149</v>
      </c>
      <c r="F19" s="91">
        <v>149</v>
      </c>
      <c r="G19" s="58">
        <v>76</v>
      </c>
      <c r="H19" s="91">
        <v>62</v>
      </c>
      <c r="I19" s="18">
        <f>D19+E19+G19</f>
        <v>279</v>
      </c>
      <c r="J19" s="92">
        <f>D19+F19+H19</f>
        <v>265</v>
      </c>
      <c r="K19" s="18"/>
    </row>
    <row r="20" spans="1:11" s="23" customFormat="1" ht="22.8" customHeight="1" x14ac:dyDescent="0.3">
      <c r="A20" s="19" t="s">
        <v>27</v>
      </c>
      <c r="B20" s="24" t="s">
        <v>19</v>
      </c>
      <c r="C20" s="84">
        <v>591</v>
      </c>
      <c r="D20" s="58">
        <v>392</v>
      </c>
      <c r="E20" s="58">
        <v>34</v>
      </c>
      <c r="F20" s="91">
        <v>34</v>
      </c>
      <c r="G20" s="58">
        <v>16</v>
      </c>
      <c r="H20" s="91">
        <v>0</v>
      </c>
      <c r="I20" s="18">
        <f>D20+E20+G20</f>
        <v>442</v>
      </c>
      <c r="J20" s="92">
        <f>D20+F20+H20</f>
        <v>426</v>
      </c>
      <c r="K20" s="18"/>
    </row>
    <row r="21" spans="1:11" s="23" customFormat="1" ht="22.8" customHeight="1" x14ac:dyDescent="0.3">
      <c r="A21" s="19" t="s">
        <v>28</v>
      </c>
      <c r="B21" s="24" t="s">
        <v>21</v>
      </c>
      <c r="C21" s="77">
        <v>0</v>
      </c>
      <c r="D21" s="58">
        <v>71</v>
      </c>
      <c r="E21" s="58">
        <v>199</v>
      </c>
      <c r="F21" s="91">
        <v>199</v>
      </c>
      <c r="G21" s="58">
        <v>56</v>
      </c>
      <c r="H21" s="91">
        <v>115</v>
      </c>
      <c r="I21" s="18">
        <f>D21+E21+G21</f>
        <v>326</v>
      </c>
      <c r="J21" s="92">
        <f>D21+F21+H21</f>
        <v>385</v>
      </c>
      <c r="K21" s="26" t="s">
        <v>250</v>
      </c>
    </row>
    <row r="22" spans="1:11" s="23" customFormat="1" ht="22.8" customHeight="1" x14ac:dyDescent="0.3">
      <c r="A22" s="19" t="s">
        <v>29</v>
      </c>
      <c r="B22" s="24" t="s">
        <v>23</v>
      </c>
      <c r="C22" s="77">
        <v>0</v>
      </c>
      <c r="D22" s="77">
        <v>0</v>
      </c>
      <c r="E22" s="77">
        <v>82</v>
      </c>
      <c r="F22" s="92">
        <v>0</v>
      </c>
      <c r="G22" s="18">
        <v>9</v>
      </c>
      <c r="H22" s="92">
        <v>0</v>
      </c>
      <c r="I22" s="18">
        <f>D22+E22+G22</f>
        <v>91</v>
      </c>
      <c r="J22" s="92">
        <f>D22+F22+H22</f>
        <v>0</v>
      </c>
      <c r="K22" s="43" t="s">
        <v>253</v>
      </c>
    </row>
    <row r="23" spans="1:11" s="16" customFormat="1" ht="22.8" customHeight="1" x14ac:dyDescent="0.3">
      <c r="A23" s="81" t="s">
        <v>30</v>
      </c>
      <c r="B23" s="13" t="s">
        <v>31</v>
      </c>
      <c r="C23" s="14">
        <f>C24+C25+C26+C27+C28</f>
        <v>3508</v>
      </c>
      <c r="D23" s="17">
        <f t="shared" ref="D23:J23" si="3">D24+D25+D26+D27+D28</f>
        <v>2610</v>
      </c>
      <c r="E23" s="17">
        <f t="shared" si="3"/>
        <v>3006</v>
      </c>
      <c r="F23" s="78">
        <f t="shared" si="3"/>
        <v>2980</v>
      </c>
      <c r="G23" s="17">
        <f t="shared" si="3"/>
        <v>481</v>
      </c>
      <c r="H23" s="78">
        <f t="shared" si="3"/>
        <v>731</v>
      </c>
      <c r="I23" s="17">
        <f t="shared" si="3"/>
        <v>6097</v>
      </c>
      <c r="J23" s="78">
        <f t="shared" si="3"/>
        <v>6321</v>
      </c>
      <c r="K23" s="18"/>
    </row>
    <row r="24" spans="1:11" s="23" customFormat="1" ht="22.8" customHeight="1" x14ac:dyDescent="0.3">
      <c r="A24" s="19" t="s">
        <v>32</v>
      </c>
      <c r="B24" s="24" t="s">
        <v>17</v>
      </c>
      <c r="C24" s="25">
        <v>2009</v>
      </c>
      <c r="D24" s="58">
        <v>892</v>
      </c>
      <c r="E24" s="58">
        <v>467</v>
      </c>
      <c r="F24" s="91">
        <v>467</v>
      </c>
      <c r="G24" s="58">
        <v>125</v>
      </c>
      <c r="H24" s="91">
        <v>125</v>
      </c>
      <c r="I24" s="18">
        <f>D24+E24+G24</f>
        <v>1484</v>
      </c>
      <c r="J24" s="92">
        <f>D24+F24+H24</f>
        <v>1484</v>
      </c>
      <c r="K24" s="18"/>
    </row>
    <row r="25" spans="1:11" s="23" customFormat="1" ht="22.8" customHeight="1" x14ac:dyDescent="0.3">
      <c r="A25" s="19" t="s">
        <v>33</v>
      </c>
      <c r="B25" s="24" t="s">
        <v>19</v>
      </c>
      <c r="C25" s="84">
        <f>1499</f>
        <v>1499</v>
      </c>
      <c r="D25" s="58">
        <f>487+415</f>
        <v>902</v>
      </c>
      <c r="E25" s="58">
        <v>67</v>
      </c>
      <c r="F25" s="91">
        <v>67</v>
      </c>
      <c r="G25" s="58">
        <v>0</v>
      </c>
      <c r="H25" s="91">
        <v>0</v>
      </c>
      <c r="I25" s="18">
        <f>D25+E25+G25</f>
        <v>969</v>
      </c>
      <c r="J25" s="92">
        <f>D25+F25+H25</f>
        <v>969</v>
      </c>
      <c r="K25" s="18"/>
    </row>
    <row r="26" spans="1:11" s="23" customFormat="1" ht="22.8" customHeight="1" x14ac:dyDescent="0.3">
      <c r="A26" s="27" t="s">
        <v>34</v>
      </c>
      <c r="B26" s="24" t="s">
        <v>21</v>
      </c>
      <c r="C26" s="28">
        <v>0</v>
      </c>
      <c r="D26" s="58">
        <v>764</v>
      </c>
      <c r="E26" s="58">
        <v>1779</v>
      </c>
      <c r="F26" s="91">
        <v>1779</v>
      </c>
      <c r="G26" s="58">
        <v>283</v>
      </c>
      <c r="H26" s="91">
        <v>533</v>
      </c>
      <c r="I26" s="18">
        <f>D26+E26+G26</f>
        <v>2826</v>
      </c>
      <c r="J26" s="92">
        <f>D26+F26+H26</f>
        <v>3076</v>
      </c>
      <c r="K26" s="26" t="s">
        <v>294</v>
      </c>
    </row>
    <row r="27" spans="1:11" s="23" customFormat="1" ht="22.8" customHeight="1" x14ac:dyDescent="0.3">
      <c r="A27" s="19" t="s">
        <v>35</v>
      </c>
      <c r="B27" s="24" t="s">
        <v>23</v>
      </c>
      <c r="C27" s="28">
        <v>0</v>
      </c>
      <c r="D27" s="58">
        <v>0</v>
      </c>
      <c r="E27" s="58">
        <f>498+160</f>
        <v>658</v>
      </c>
      <c r="F27" s="91">
        <v>658</v>
      </c>
      <c r="G27" s="58">
        <v>73</v>
      </c>
      <c r="H27" s="91">
        <v>73</v>
      </c>
      <c r="I27" s="18">
        <f>D27+E27+G27</f>
        <v>731</v>
      </c>
      <c r="J27" s="92">
        <f>D27+F27+H27</f>
        <v>731</v>
      </c>
      <c r="K27" s="18"/>
    </row>
    <row r="28" spans="1:11" s="23" customFormat="1" ht="22.8" customHeight="1" x14ac:dyDescent="0.3">
      <c r="A28" s="19" t="s">
        <v>36</v>
      </c>
      <c r="B28" s="29" t="s">
        <v>37</v>
      </c>
      <c r="C28" s="28">
        <v>0</v>
      </c>
      <c r="D28" s="58">
        <v>52</v>
      </c>
      <c r="E28" s="58">
        <v>35</v>
      </c>
      <c r="F28" s="91">
        <v>9</v>
      </c>
      <c r="G28" s="58">
        <v>0</v>
      </c>
      <c r="H28" s="91">
        <v>0</v>
      </c>
      <c r="I28" s="18">
        <f>D28+E28+G28</f>
        <v>87</v>
      </c>
      <c r="J28" s="92">
        <f>D28+F28+H28</f>
        <v>61</v>
      </c>
      <c r="K28" s="43" t="s">
        <v>295</v>
      </c>
    </row>
    <row r="29" spans="1:11" s="16" customFormat="1" ht="22.8" customHeight="1" x14ac:dyDescent="0.3">
      <c r="A29" s="81" t="s">
        <v>38</v>
      </c>
      <c r="B29" s="87" t="s">
        <v>39</v>
      </c>
      <c r="C29" s="30">
        <f t="shared" ref="C29:J29" si="4">SUM(C30:C32)</f>
        <v>0</v>
      </c>
      <c r="D29" s="30">
        <f t="shared" si="4"/>
        <v>46</v>
      </c>
      <c r="E29" s="30">
        <f t="shared" si="4"/>
        <v>43</v>
      </c>
      <c r="F29" s="129">
        <f t="shared" si="4"/>
        <v>433</v>
      </c>
      <c r="G29" s="99">
        <f t="shared" si="4"/>
        <v>129</v>
      </c>
      <c r="H29" s="129">
        <f t="shared" si="4"/>
        <v>70</v>
      </c>
      <c r="I29" s="99">
        <f t="shared" si="4"/>
        <v>218</v>
      </c>
      <c r="J29" s="129">
        <f t="shared" si="4"/>
        <v>549</v>
      </c>
      <c r="K29" s="86"/>
    </row>
    <row r="30" spans="1:11" ht="22.8" customHeight="1" x14ac:dyDescent="0.3">
      <c r="A30" s="77" t="s">
        <v>40</v>
      </c>
      <c r="B30" s="60" t="s">
        <v>230</v>
      </c>
      <c r="C30" s="77">
        <v>0</v>
      </c>
      <c r="D30" s="58">
        <v>0</v>
      </c>
      <c r="E30" s="58">
        <v>0</v>
      </c>
      <c r="F30" s="91">
        <v>82</v>
      </c>
      <c r="G30" s="58">
        <v>0</v>
      </c>
      <c r="H30" s="91">
        <v>9</v>
      </c>
      <c r="I30" s="18">
        <f>D30+E30+G30</f>
        <v>0</v>
      </c>
      <c r="J30" s="92">
        <f>D30+F30+H30</f>
        <v>91</v>
      </c>
      <c r="K30" s="43" t="s">
        <v>260</v>
      </c>
    </row>
    <row r="31" spans="1:11" ht="28.2" customHeight="1" x14ac:dyDescent="0.3">
      <c r="A31" s="77" t="s">
        <v>41</v>
      </c>
      <c r="B31" s="60" t="s">
        <v>231</v>
      </c>
      <c r="C31" s="77">
        <v>0</v>
      </c>
      <c r="D31" s="18">
        <v>0</v>
      </c>
      <c r="E31" s="18">
        <v>35</v>
      </c>
      <c r="F31" s="92">
        <v>35</v>
      </c>
      <c r="G31" s="18">
        <v>0</v>
      </c>
      <c r="H31" s="92">
        <v>0</v>
      </c>
      <c r="I31" s="18">
        <f>D31+E31+G31</f>
        <v>35</v>
      </c>
      <c r="J31" s="92">
        <f>D31+F31+H31</f>
        <v>35</v>
      </c>
      <c r="K31" s="18"/>
    </row>
    <row r="32" spans="1:11" ht="22.8" customHeight="1" x14ac:dyDescent="0.3">
      <c r="A32" s="77" t="s">
        <v>42</v>
      </c>
      <c r="B32" s="32" t="s">
        <v>322</v>
      </c>
      <c r="C32" s="77">
        <v>0</v>
      </c>
      <c r="D32" s="18">
        <v>46</v>
      </c>
      <c r="E32" s="18">
        <v>8</v>
      </c>
      <c r="F32" s="92">
        <v>316</v>
      </c>
      <c r="G32" s="18">
        <v>129</v>
      </c>
      <c r="H32" s="92">
        <v>61</v>
      </c>
      <c r="I32" s="18">
        <f>D32+E32+G32</f>
        <v>183</v>
      </c>
      <c r="J32" s="92">
        <f>D32+F32+H32</f>
        <v>423</v>
      </c>
      <c r="K32" s="18"/>
    </row>
    <row r="33" spans="1:11" ht="22.8" customHeight="1" x14ac:dyDescent="0.3">
      <c r="A33" s="77" t="s">
        <v>43</v>
      </c>
      <c r="B33" s="32"/>
      <c r="C33" s="77">
        <v>0</v>
      </c>
      <c r="D33" s="18">
        <f t="shared" ref="D33:J33" si="5">D9-D34</f>
        <v>0</v>
      </c>
      <c r="E33" s="18">
        <f t="shared" si="5"/>
        <v>0</v>
      </c>
      <c r="F33" s="92">
        <f t="shared" si="5"/>
        <v>0</v>
      </c>
      <c r="G33" s="18">
        <f t="shared" si="5"/>
        <v>0</v>
      </c>
      <c r="H33" s="92">
        <f t="shared" si="5"/>
        <v>0</v>
      </c>
      <c r="I33" s="18">
        <f>I9-I34</f>
        <v>0</v>
      </c>
      <c r="J33" s="92">
        <f t="shared" si="5"/>
        <v>0</v>
      </c>
      <c r="K33" s="18"/>
    </row>
    <row r="34" spans="1:11" ht="22.8" customHeight="1" x14ac:dyDescent="0.3">
      <c r="A34" s="81" t="s">
        <v>44</v>
      </c>
      <c r="B34" s="13" t="s">
        <v>45</v>
      </c>
      <c r="C34" s="17">
        <f t="shared" ref="C34:I34" si="6">C35+C41+C43</f>
        <v>5196</v>
      </c>
      <c r="D34" s="17">
        <f t="shared" si="6"/>
        <v>4249</v>
      </c>
      <c r="E34" s="17">
        <f t="shared" si="6"/>
        <v>4596</v>
      </c>
      <c r="F34" s="78">
        <f t="shared" si="6"/>
        <v>4878</v>
      </c>
      <c r="G34" s="17">
        <f>G35+G41+G43</f>
        <v>1351</v>
      </c>
      <c r="H34" s="78">
        <f t="shared" si="6"/>
        <v>1596</v>
      </c>
      <c r="I34" s="17">
        <f t="shared" si="6"/>
        <v>10196</v>
      </c>
      <c r="J34" s="78">
        <f>D34+F34+H34</f>
        <v>10723</v>
      </c>
      <c r="K34" s="18"/>
    </row>
    <row r="35" spans="1:11" s="16" customFormat="1" ht="22.8" customHeight="1" x14ac:dyDescent="0.3">
      <c r="A35" s="81" t="s">
        <v>46</v>
      </c>
      <c r="B35" s="13" t="s">
        <v>278</v>
      </c>
      <c r="C35" s="14">
        <f>C36+C37+C38+C39+C40</f>
        <v>5041</v>
      </c>
      <c r="D35" s="17">
        <f t="shared" ref="D35:I35" si="7">D36+D37+D38+D39+D40</f>
        <v>3755</v>
      </c>
      <c r="E35" s="17">
        <f t="shared" si="7"/>
        <v>4017</v>
      </c>
      <c r="F35" s="78">
        <f t="shared" si="7"/>
        <v>4017</v>
      </c>
      <c r="G35" s="17">
        <f t="shared" si="7"/>
        <v>686</v>
      </c>
      <c r="H35" s="78">
        <f>H36+H37+H38+H39+H40</f>
        <v>999</v>
      </c>
      <c r="I35" s="17">
        <f t="shared" si="7"/>
        <v>8458</v>
      </c>
      <c r="J35" s="78">
        <f>D35+F35+H35</f>
        <v>8771</v>
      </c>
      <c r="K35" s="18"/>
    </row>
    <row r="36" spans="1:11" s="23" customFormat="1" ht="22.8" customHeight="1" x14ac:dyDescent="0.3">
      <c r="A36" s="19" t="s">
        <v>47</v>
      </c>
      <c r="B36" s="24" t="s">
        <v>17</v>
      </c>
      <c r="C36" s="15">
        <f t="shared" ref="C36:H36" si="8">C14+C19+C24</f>
        <v>2363</v>
      </c>
      <c r="D36" s="58">
        <f t="shared" si="8"/>
        <v>1058</v>
      </c>
      <c r="E36" s="58">
        <f t="shared" si="8"/>
        <v>754</v>
      </c>
      <c r="F36" s="91">
        <f t="shared" si="8"/>
        <v>754</v>
      </c>
      <c r="G36" s="58">
        <f t="shared" si="8"/>
        <v>201</v>
      </c>
      <c r="H36" s="91">
        <f t="shared" si="8"/>
        <v>201</v>
      </c>
      <c r="I36" s="18">
        <f>D36+E36+G36</f>
        <v>2013</v>
      </c>
      <c r="J36" s="92">
        <f>D36+F36+H36</f>
        <v>2013</v>
      </c>
      <c r="K36" s="18"/>
    </row>
    <row r="37" spans="1:11" s="23" customFormat="1" ht="22.8" customHeight="1" x14ac:dyDescent="0.3">
      <c r="A37" s="19" t="s">
        <v>48</v>
      </c>
      <c r="B37" s="24" t="s">
        <v>49</v>
      </c>
      <c r="C37" s="15">
        <f>C15+C20+C25+C31</f>
        <v>2678</v>
      </c>
      <c r="D37" s="58">
        <f>D15+D20+D25</f>
        <v>1602</v>
      </c>
      <c r="E37" s="58">
        <f t="shared" ref="E37:J37" si="9">E15+E20+E25+E31</f>
        <v>216</v>
      </c>
      <c r="F37" s="91">
        <f t="shared" si="9"/>
        <v>216</v>
      </c>
      <c r="G37" s="58">
        <f t="shared" si="9"/>
        <v>41</v>
      </c>
      <c r="H37" s="91">
        <f t="shared" si="9"/>
        <v>41</v>
      </c>
      <c r="I37" s="58">
        <f t="shared" si="9"/>
        <v>1859</v>
      </c>
      <c r="J37" s="91">
        <f t="shared" si="9"/>
        <v>1859</v>
      </c>
      <c r="K37" s="18"/>
    </row>
    <row r="38" spans="1:11" s="23" customFormat="1" ht="22.8" customHeight="1" x14ac:dyDescent="0.3">
      <c r="A38" s="27" t="s">
        <v>50</v>
      </c>
      <c r="B38" s="24" t="s">
        <v>21</v>
      </c>
      <c r="C38" s="15">
        <f>C16+C21+C26</f>
        <v>0</v>
      </c>
      <c r="D38" s="58">
        <f>D16+D21+D26</f>
        <v>955</v>
      </c>
      <c r="E38" s="58">
        <f t="shared" ref="E38:H38" si="10">E16+E21+E26</f>
        <v>2224</v>
      </c>
      <c r="F38" s="91">
        <f t="shared" si="10"/>
        <v>2224</v>
      </c>
      <c r="G38" s="58">
        <f t="shared" si="10"/>
        <v>353</v>
      </c>
      <c r="H38" s="91">
        <f t="shared" si="10"/>
        <v>666</v>
      </c>
      <c r="I38" s="18">
        <f>D38+E38+G38</f>
        <v>3532</v>
      </c>
      <c r="J38" s="92">
        <f>D38+F38+H38</f>
        <v>3845</v>
      </c>
      <c r="K38" s="26" t="s">
        <v>250</v>
      </c>
    </row>
    <row r="39" spans="1:11" s="23" customFormat="1" ht="22.8" customHeight="1" x14ac:dyDescent="0.3">
      <c r="A39" s="19" t="s">
        <v>51</v>
      </c>
      <c r="B39" s="24" t="s">
        <v>23</v>
      </c>
      <c r="C39" s="58">
        <f>C17+C22+C27+C30</f>
        <v>0</v>
      </c>
      <c r="D39" s="58">
        <f>D17+D22+D27+D30</f>
        <v>0</v>
      </c>
      <c r="E39" s="58">
        <f>E17+E22+E27+E30</f>
        <v>823</v>
      </c>
      <c r="F39" s="91">
        <f t="shared" ref="F39:J39" si="11">F17+F22+F27+F30</f>
        <v>823</v>
      </c>
      <c r="G39" s="58">
        <f t="shared" si="11"/>
        <v>91</v>
      </c>
      <c r="H39" s="91">
        <f t="shared" si="11"/>
        <v>91</v>
      </c>
      <c r="I39" s="58">
        <f t="shared" si="11"/>
        <v>914</v>
      </c>
      <c r="J39" s="91">
        <f t="shared" si="11"/>
        <v>914</v>
      </c>
      <c r="K39" s="18"/>
    </row>
    <row r="40" spans="1:11" s="23" customFormat="1" ht="22.8" customHeight="1" x14ac:dyDescent="0.3">
      <c r="A40" s="19" t="s">
        <v>52</v>
      </c>
      <c r="B40" s="29" t="s">
        <v>37</v>
      </c>
      <c r="C40" s="15">
        <v>0</v>
      </c>
      <c r="D40" s="58">
        <v>140</v>
      </c>
      <c r="E40" s="58">
        <v>0</v>
      </c>
      <c r="F40" s="91">
        <v>0</v>
      </c>
      <c r="G40" s="58">
        <v>0</v>
      </c>
      <c r="H40" s="91">
        <v>0</v>
      </c>
      <c r="I40" s="18">
        <f>D40+E40+G40</f>
        <v>140</v>
      </c>
      <c r="J40" s="92">
        <f>D40+F40+H40</f>
        <v>140</v>
      </c>
      <c r="K40" s="18"/>
    </row>
    <row r="41" spans="1:11" s="16" customFormat="1" ht="22.8" customHeight="1" x14ac:dyDescent="0.3">
      <c r="A41" s="61" t="s">
        <v>53</v>
      </c>
      <c r="B41" s="62" t="s">
        <v>54</v>
      </c>
      <c r="C41" s="63">
        <v>0</v>
      </c>
      <c r="D41" s="17">
        <f t="shared" ref="D41:I41" si="12">D42</f>
        <v>0</v>
      </c>
      <c r="E41" s="17">
        <f t="shared" si="12"/>
        <v>0</v>
      </c>
      <c r="F41" s="78">
        <f t="shared" si="12"/>
        <v>0</v>
      </c>
      <c r="G41" s="17">
        <f t="shared" si="12"/>
        <v>78</v>
      </c>
      <c r="H41" s="78">
        <f t="shared" si="12"/>
        <v>78</v>
      </c>
      <c r="I41" s="17">
        <f t="shared" si="12"/>
        <v>78</v>
      </c>
      <c r="J41" s="92">
        <f>D41+F41+H41</f>
        <v>78</v>
      </c>
      <c r="K41" s="18"/>
    </row>
    <row r="42" spans="1:11" ht="22.8" customHeight="1" x14ac:dyDescent="0.3">
      <c r="A42" s="77" t="s">
        <v>55</v>
      </c>
      <c r="B42" s="40" t="s">
        <v>56</v>
      </c>
      <c r="C42" s="28">
        <v>0</v>
      </c>
      <c r="D42" s="18">
        <v>0</v>
      </c>
      <c r="E42" s="18">
        <v>0</v>
      </c>
      <c r="F42" s="92">
        <v>0</v>
      </c>
      <c r="G42" s="18">
        <v>78</v>
      </c>
      <c r="H42" s="92">
        <v>78</v>
      </c>
      <c r="I42" s="18">
        <f>D42+E42+G42</f>
        <v>78</v>
      </c>
      <c r="J42" s="92">
        <f>D42+F42+H42</f>
        <v>78</v>
      </c>
      <c r="K42" s="18"/>
    </row>
    <row r="43" spans="1:11" s="16" customFormat="1" ht="22.8" customHeight="1" x14ac:dyDescent="0.3">
      <c r="A43" s="81" t="s">
        <v>57</v>
      </c>
      <c r="B43" s="13" t="s">
        <v>58</v>
      </c>
      <c r="C43" s="14">
        <f>C44+C60+C75+BB91086+C88+C78+C95+C104+C105+C106+C107+C108+C115+C123+C127+C100</f>
        <v>155</v>
      </c>
      <c r="D43" s="14">
        <f>D44+D60+D75+BC91086+D88+D78+D95+D104+D105+D106+D107+D108+D115+D123+D127+D100</f>
        <v>494</v>
      </c>
      <c r="E43" s="14">
        <f>E44+E60+E75+BE91086+E88+E78+E95+E104+E105+E106+E107+E108+E115+E123+E127+E100</f>
        <v>579</v>
      </c>
      <c r="F43" s="78">
        <f>F44+F60+F75+BG91086+F88+F78+F95+F104+F105+F106+F107+F108+F115+F123+F127+F100</f>
        <v>861</v>
      </c>
      <c r="G43" s="17">
        <f>G44+G60+G75+BH91086+G88+G78+G95+G104+G105+G106+G107+G108+G115+G123+G127+G100</f>
        <v>587</v>
      </c>
      <c r="H43" s="78">
        <f>H44+H60+H75+BI91086+H88+H78+H95+H104+H105+H106+H107+H108+H115+H123+H127+H100</f>
        <v>519</v>
      </c>
      <c r="I43" s="17">
        <f>I44+I60+I75+BJ91086+I88+I78+I95+I104+I105+I106+I107+I108+I115+I123+I127+I100</f>
        <v>1660</v>
      </c>
      <c r="J43" s="78">
        <f>J44+J60+J75+BL91086+J88+J78+J95+J104+J105+J106+J107+J108+J115+J123+J127+J100</f>
        <v>1874</v>
      </c>
      <c r="K43" s="31"/>
    </row>
    <row r="44" spans="1:11" s="16" customFormat="1" ht="22.8" customHeight="1" x14ac:dyDescent="0.3">
      <c r="A44" s="81" t="s">
        <v>59</v>
      </c>
      <c r="B44" s="87" t="s">
        <v>266</v>
      </c>
      <c r="C44" s="17">
        <f t="shared" ref="C44:J44" si="13">SUM(C45:C59)</f>
        <v>0</v>
      </c>
      <c r="D44" s="17">
        <f t="shared" si="13"/>
        <v>93</v>
      </c>
      <c r="E44" s="17">
        <f t="shared" si="13"/>
        <v>47</v>
      </c>
      <c r="F44" s="78">
        <f t="shared" si="13"/>
        <v>51</v>
      </c>
      <c r="G44" s="17">
        <f t="shared" si="13"/>
        <v>241</v>
      </c>
      <c r="H44" s="78">
        <f t="shared" si="13"/>
        <v>58</v>
      </c>
      <c r="I44" s="17">
        <f t="shared" si="13"/>
        <v>381</v>
      </c>
      <c r="J44" s="78">
        <f t="shared" si="13"/>
        <v>202</v>
      </c>
      <c r="K44" s="18"/>
    </row>
    <row r="45" spans="1:11" ht="24.6" customHeight="1" x14ac:dyDescent="0.3">
      <c r="A45" s="77" t="s">
        <v>60</v>
      </c>
      <c r="B45" s="33" t="s">
        <v>203</v>
      </c>
      <c r="C45" s="28">
        <v>0</v>
      </c>
      <c r="D45" s="18">
        <v>0</v>
      </c>
      <c r="E45" s="18">
        <v>10</v>
      </c>
      <c r="F45" s="92">
        <v>0</v>
      </c>
      <c r="G45" s="18">
        <v>10</v>
      </c>
      <c r="H45" s="92">
        <v>3</v>
      </c>
      <c r="I45" s="18">
        <f t="shared" ref="I45:I59" si="14">D45+E45+G45</f>
        <v>20</v>
      </c>
      <c r="J45" s="92">
        <f t="shared" ref="J45:J59" si="15">D45+F45+H45</f>
        <v>3</v>
      </c>
      <c r="K45" s="26" t="s">
        <v>251</v>
      </c>
    </row>
    <row r="46" spans="1:11" ht="16.05" customHeight="1" x14ac:dyDescent="0.3">
      <c r="A46" s="39" t="s">
        <v>213</v>
      </c>
      <c r="B46" s="66" t="s">
        <v>214</v>
      </c>
      <c r="C46" s="28">
        <v>0</v>
      </c>
      <c r="D46" s="48">
        <v>0</v>
      </c>
      <c r="E46" s="48">
        <v>10</v>
      </c>
      <c r="F46" s="94">
        <v>0</v>
      </c>
      <c r="G46" s="48">
        <v>91</v>
      </c>
      <c r="H46" s="94">
        <v>0</v>
      </c>
      <c r="I46" s="48">
        <f t="shared" si="14"/>
        <v>101</v>
      </c>
      <c r="J46" s="94">
        <f t="shared" si="15"/>
        <v>0</v>
      </c>
      <c r="K46" s="26" t="s">
        <v>263</v>
      </c>
    </row>
    <row r="47" spans="1:11" ht="16.05" customHeight="1" x14ac:dyDescent="0.3">
      <c r="A47" s="39" t="s">
        <v>62</v>
      </c>
      <c r="B47" s="66" t="s">
        <v>196</v>
      </c>
      <c r="C47" s="28">
        <v>0</v>
      </c>
      <c r="D47" s="48">
        <v>0</v>
      </c>
      <c r="E47" s="48">
        <v>0</v>
      </c>
      <c r="F47" s="94">
        <v>0</v>
      </c>
      <c r="G47" s="48">
        <v>0</v>
      </c>
      <c r="H47" s="94">
        <v>0</v>
      </c>
      <c r="I47" s="48">
        <f t="shared" si="14"/>
        <v>0</v>
      </c>
      <c r="J47" s="94">
        <f t="shared" si="15"/>
        <v>0</v>
      </c>
      <c r="K47" s="26" t="s">
        <v>262</v>
      </c>
    </row>
    <row r="48" spans="1:11" ht="26.4" customHeight="1" x14ac:dyDescent="0.3">
      <c r="A48" s="77" t="s">
        <v>215</v>
      </c>
      <c r="B48" s="33" t="s">
        <v>267</v>
      </c>
      <c r="C48" s="28">
        <v>0</v>
      </c>
      <c r="D48" s="18">
        <v>0</v>
      </c>
      <c r="E48" s="18">
        <v>20</v>
      </c>
      <c r="F48" s="92">
        <v>7</v>
      </c>
      <c r="G48" s="18">
        <v>0</v>
      </c>
      <c r="H48" s="92">
        <v>0</v>
      </c>
      <c r="I48" s="18">
        <f t="shared" si="14"/>
        <v>20</v>
      </c>
      <c r="J48" s="92">
        <f t="shared" si="15"/>
        <v>7</v>
      </c>
      <c r="K48" s="26" t="s">
        <v>305</v>
      </c>
    </row>
    <row r="49" spans="1:11" ht="16.05" customHeight="1" x14ac:dyDescent="0.3">
      <c r="A49" s="77" t="s">
        <v>216</v>
      </c>
      <c r="B49" s="33" t="s">
        <v>63</v>
      </c>
      <c r="C49" s="28">
        <v>0</v>
      </c>
      <c r="D49" s="18">
        <v>55</v>
      </c>
      <c r="E49" s="18">
        <v>0</v>
      </c>
      <c r="F49" s="92">
        <v>0</v>
      </c>
      <c r="G49" s="18">
        <v>0</v>
      </c>
      <c r="H49" s="92">
        <v>0</v>
      </c>
      <c r="I49" s="18">
        <f t="shared" si="14"/>
        <v>55</v>
      </c>
      <c r="J49" s="92">
        <f t="shared" si="15"/>
        <v>55</v>
      </c>
      <c r="K49" s="43" t="s">
        <v>256</v>
      </c>
    </row>
    <row r="50" spans="1:11" ht="16.05" customHeight="1" x14ac:dyDescent="0.3">
      <c r="A50" s="39" t="s">
        <v>64</v>
      </c>
      <c r="B50" s="66" t="s">
        <v>65</v>
      </c>
      <c r="C50" s="28">
        <v>0</v>
      </c>
      <c r="D50" s="48">
        <v>0</v>
      </c>
      <c r="E50" s="48">
        <v>0</v>
      </c>
      <c r="F50" s="94">
        <v>0</v>
      </c>
      <c r="G50" s="48">
        <v>50</v>
      </c>
      <c r="H50" s="94">
        <v>0</v>
      </c>
      <c r="I50" s="48">
        <f t="shared" si="14"/>
        <v>50</v>
      </c>
      <c r="J50" s="94">
        <f t="shared" si="15"/>
        <v>0</v>
      </c>
      <c r="K50" s="26" t="s">
        <v>296</v>
      </c>
    </row>
    <row r="51" spans="1:11" ht="16.05" customHeight="1" x14ac:dyDescent="0.3">
      <c r="A51" s="77" t="s">
        <v>232</v>
      </c>
      <c r="B51" s="33" t="s">
        <v>67</v>
      </c>
      <c r="C51" s="28">
        <v>0</v>
      </c>
      <c r="D51" s="48">
        <v>0</v>
      </c>
      <c r="E51" s="18">
        <v>0</v>
      </c>
      <c r="F51" s="92">
        <v>0</v>
      </c>
      <c r="G51" s="18">
        <v>25</v>
      </c>
      <c r="H51" s="92">
        <v>25</v>
      </c>
      <c r="I51" s="18">
        <f t="shared" si="14"/>
        <v>25</v>
      </c>
      <c r="J51" s="92">
        <f t="shared" si="15"/>
        <v>25</v>
      </c>
      <c r="K51" s="43" t="s">
        <v>297</v>
      </c>
    </row>
    <row r="52" spans="1:11" ht="25.8" customHeight="1" x14ac:dyDescent="0.3">
      <c r="A52" s="39" t="s">
        <v>68</v>
      </c>
      <c r="B52" s="50" t="s">
        <v>69</v>
      </c>
      <c r="C52" s="28">
        <v>0</v>
      </c>
      <c r="D52" s="48">
        <v>0</v>
      </c>
      <c r="E52" s="48">
        <v>0</v>
      </c>
      <c r="F52" s="94">
        <v>0</v>
      </c>
      <c r="G52" s="48">
        <v>50</v>
      </c>
      <c r="H52" s="94">
        <v>0</v>
      </c>
      <c r="I52" s="48">
        <f t="shared" si="14"/>
        <v>50</v>
      </c>
      <c r="J52" s="94">
        <f t="shared" si="15"/>
        <v>0</v>
      </c>
      <c r="K52" s="26" t="s">
        <v>200</v>
      </c>
    </row>
    <row r="53" spans="1:11" ht="16.05" customHeight="1" x14ac:dyDescent="0.3">
      <c r="A53" s="39" t="s">
        <v>70</v>
      </c>
      <c r="B53" s="41" t="s">
        <v>197</v>
      </c>
      <c r="C53" s="28">
        <v>0</v>
      </c>
      <c r="D53" s="48">
        <v>0</v>
      </c>
      <c r="E53" s="48">
        <v>0</v>
      </c>
      <c r="F53" s="94">
        <v>0</v>
      </c>
      <c r="G53" s="48">
        <v>0</v>
      </c>
      <c r="H53" s="94">
        <v>0</v>
      </c>
      <c r="I53" s="48">
        <f t="shared" si="14"/>
        <v>0</v>
      </c>
      <c r="J53" s="94">
        <f t="shared" si="15"/>
        <v>0</v>
      </c>
      <c r="K53" s="26" t="s">
        <v>261</v>
      </c>
    </row>
    <row r="54" spans="1:11" ht="16.05" customHeight="1" x14ac:dyDescent="0.3">
      <c r="A54" s="77" t="s">
        <v>233</v>
      </c>
      <c r="B54" s="33" t="s">
        <v>271</v>
      </c>
      <c r="C54" s="28">
        <v>0</v>
      </c>
      <c r="D54" s="18">
        <v>0</v>
      </c>
      <c r="E54" s="18">
        <v>0</v>
      </c>
      <c r="F54" s="92">
        <v>0</v>
      </c>
      <c r="G54" s="18">
        <v>15</v>
      </c>
      <c r="H54" s="92">
        <v>3</v>
      </c>
      <c r="I54" s="18">
        <f t="shared" si="14"/>
        <v>15</v>
      </c>
      <c r="J54" s="92">
        <f t="shared" si="15"/>
        <v>3</v>
      </c>
      <c r="K54" s="43" t="s">
        <v>217</v>
      </c>
    </row>
    <row r="55" spans="1:11" ht="22.8" customHeight="1" x14ac:dyDescent="0.3">
      <c r="A55" s="77" t="s">
        <v>234</v>
      </c>
      <c r="B55" s="33" t="s">
        <v>71</v>
      </c>
      <c r="C55" s="28">
        <v>0</v>
      </c>
      <c r="D55" s="18">
        <v>1</v>
      </c>
      <c r="E55" s="18">
        <v>7</v>
      </c>
      <c r="F55" s="92">
        <v>7</v>
      </c>
      <c r="G55" s="18">
        <v>0</v>
      </c>
      <c r="H55" s="92">
        <v>0</v>
      </c>
      <c r="I55" s="18">
        <f t="shared" si="14"/>
        <v>8</v>
      </c>
      <c r="J55" s="92">
        <f t="shared" si="15"/>
        <v>8</v>
      </c>
      <c r="K55" s="43" t="s">
        <v>297</v>
      </c>
    </row>
    <row r="56" spans="1:11" ht="16.05" customHeight="1" x14ac:dyDescent="0.3">
      <c r="A56" s="77" t="s">
        <v>235</v>
      </c>
      <c r="B56" s="33" t="s">
        <v>72</v>
      </c>
      <c r="C56" s="28">
        <v>0</v>
      </c>
      <c r="D56" s="18">
        <v>12</v>
      </c>
      <c r="E56" s="18">
        <v>0</v>
      </c>
      <c r="F56" s="92">
        <v>0</v>
      </c>
      <c r="G56" s="18">
        <v>0</v>
      </c>
      <c r="H56" s="92">
        <v>0</v>
      </c>
      <c r="I56" s="18">
        <f t="shared" si="14"/>
        <v>12</v>
      </c>
      <c r="J56" s="92">
        <f t="shared" si="15"/>
        <v>12</v>
      </c>
      <c r="K56" s="43" t="s">
        <v>297</v>
      </c>
    </row>
    <row r="57" spans="1:11" ht="16.05" customHeight="1" x14ac:dyDescent="0.3">
      <c r="A57" s="77" t="s">
        <v>236</v>
      </c>
      <c r="B57" s="33" t="s">
        <v>73</v>
      </c>
      <c r="C57" s="28">
        <v>0</v>
      </c>
      <c r="D57" s="18">
        <v>25</v>
      </c>
      <c r="E57" s="18">
        <v>0</v>
      </c>
      <c r="F57" s="92">
        <v>0</v>
      </c>
      <c r="G57" s="18">
        <v>0</v>
      </c>
      <c r="H57" s="92">
        <v>0</v>
      </c>
      <c r="I57" s="18">
        <f t="shared" si="14"/>
        <v>25</v>
      </c>
      <c r="J57" s="92">
        <f t="shared" si="15"/>
        <v>25</v>
      </c>
      <c r="K57" s="43" t="s">
        <v>297</v>
      </c>
    </row>
    <row r="58" spans="1:11" ht="16.05" customHeight="1" x14ac:dyDescent="0.3">
      <c r="A58" s="77" t="s">
        <v>70</v>
      </c>
      <c r="B58" s="37" t="s">
        <v>74</v>
      </c>
      <c r="C58" s="28">
        <v>0</v>
      </c>
      <c r="D58" s="18">
        <v>0</v>
      </c>
      <c r="E58" s="18">
        <v>0</v>
      </c>
      <c r="F58" s="92">
        <v>27</v>
      </c>
      <c r="G58" s="18">
        <v>0</v>
      </c>
      <c r="H58" s="92">
        <v>27</v>
      </c>
      <c r="I58" s="18">
        <f t="shared" si="14"/>
        <v>0</v>
      </c>
      <c r="J58" s="92">
        <f t="shared" si="15"/>
        <v>54</v>
      </c>
      <c r="K58" s="26" t="s">
        <v>254</v>
      </c>
    </row>
    <row r="59" spans="1:11" ht="16.05" customHeight="1" x14ac:dyDescent="0.3">
      <c r="A59" s="77" t="s">
        <v>237</v>
      </c>
      <c r="B59" s="33" t="s">
        <v>75</v>
      </c>
      <c r="C59" s="28">
        <v>0</v>
      </c>
      <c r="D59" s="18">
        <v>0</v>
      </c>
      <c r="E59" s="18">
        <v>0</v>
      </c>
      <c r="F59" s="92">
        <v>10</v>
      </c>
      <c r="G59" s="18">
        <v>0</v>
      </c>
      <c r="H59" s="92">
        <v>0</v>
      </c>
      <c r="I59" s="18">
        <f t="shared" si="14"/>
        <v>0</v>
      </c>
      <c r="J59" s="92">
        <f t="shared" si="15"/>
        <v>10</v>
      </c>
      <c r="K59" s="43" t="s">
        <v>204</v>
      </c>
    </row>
    <row r="60" spans="1:11" s="16" customFormat="1" ht="16.2" customHeight="1" x14ac:dyDescent="0.3">
      <c r="A60" s="61" t="s">
        <v>76</v>
      </c>
      <c r="B60" s="87" t="s">
        <v>77</v>
      </c>
      <c r="C60" s="17">
        <f t="shared" ref="C60:J60" si="16">SUM(C61:C74)</f>
        <v>142</v>
      </c>
      <c r="D60" s="17">
        <f t="shared" si="16"/>
        <v>169</v>
      </c>
      <c r="E60" s="17">
        <f t="shared" si="16"/>
        <v>212</v>
      </c>
      <c r="F60" s="78">
        <f t="shared" si="16"/>
        <v>418</v>
      </c>
      <c r="G60" s="17">
        <f>SUM(G61:G74)</f>
        <v>98</v>
      </c>
      <c r="H60" s="78">
        <f>SUM(H61:H74)</f>
        <v>100</v>
      </c>
      <c r="I60" s="17">
        <f t="shared" si="16"/>
        <v>479</v>
      </c>
      <c r="J60" s="78">
        <f t="shared" si="16"/>
        <v>687</v>
      </c>
      <c r="K60" s="18"/>
    </row>
    <row r="61" spans="1:11" ht="24.6" customHeight="1" x14ac:dyDescent="0.3">
      <c r="A61" s="77" t="s">
        <v>78</v>
      </c>
      <c r="B61" s="40" t="s">
        <v>292</v>
      </c>
      <c r="C61" s="28">
        <v>0</v>
      </c>
      <c r="D61" s="18">
        <v>0</v>
      </c>
      <c r="E61" s="18">
        <v>0</v>
      </c>
      <c r="F61" s="92">
        <v>0</v>
      </c>
      <c r="G61" s="18">
        <v>10</v>
      </c>
      <c r="H61" s="92">
        <v>10</v>
      </c>
      <c r="I61" s="18">
        <f t="shared" ref="I61:I74" si="17">D61+E61+G61</f>
        <v>10</v>
      </c>
      <c r="J61" s="92">
        <f t="shared" ref="J61:J74" si="18">D61+F61+H61</f>
        <v>10</v>
      </c>
      <c r="K61" s="26" t="s">
        <v>279</v>
      </c>
    </row>
    <row r="62" spans="1:11" ht="16.05" customHeight="1" x14ac:dyDescent="0.3">
      <c r="A62" s="67" t="s">
        <v>79</v>
      </c>
      <c r="B62" s="52" t="s">
        <v>80</v>
      </c>
      <c r="C62" s="53">
        <v>0</v>
      </c>
      <c r="D62" s="48">
        <v>0</v>
      </c>
      <c r="E62" s="48">
        <v>0</v>
      </c>
      <c r="F62" s="94">
        <v>0</v>
      </c>
      <c r="G62" s="48">
        <v>7</v>
      </c>
      <c r="H62" s="94">
        <v>0</v>
      </c>
      <c r="I62" s="48">
        <f t="shared" si="17"/>
        <v>7</v>
      </c>
      <c r="J62" s="94">
        <f t="shared" si="18"/>
        <v>0</v>
      </c>
      <c r="K62" s="26" t="s">
        <v>201</v>
      </c>
    </row>
    <row r="63" spans="1:11" ht="16.05" customHeight="1" x14ac:dyDescent="0.3">
      <c r="A63" s="77" t="s">
        <v>218</v>
      </c>
      <c r="B63" s="37" t="s">
        <v>82</v>
      </c>
      <c r="C63" s="38">
        <v>142</v>
      </c>
      <c r="D63" s="18">
        <v>56</v>
      </c>
      <c r="E63" s="18">
        <v>0</v>
      </c>
      <c r="F63" s="92">
        <v>0</v>
      </c>
      <c r="G63" s="18">
        <v>0</v>
      </c>
      <c r="H63" s="92">
        <v>0</v>
      </c>
      <c r="I63" s="18">
        <f t="shared" si="17"/>
        <v>56</v>
      </c>
      <c r="J63" s="92">
        <f t="shared" si="18"/>
        <v>56</v>
      </c>
      <c r="K63" s="43" t="s">
        <v>207</v>
      </c>
    </row>
    <row r="64" spans="1:11" ht="16.05" customHeight="1" x14ac:dyDescent="0.3">
      <c r="A64" s="77" t="s">
        <v>219</v>
      </c>
      <c r="B64" s="37" t="s">
        <v>273</v>
      </c>
      <c r="C64" s="38">
        <v>0</v>
      </c>
      <c r="D64" s="18">
        <v>72</v>
      </c>
      <c r="E64" s="18">
        <v>0</v>
      </c>
      <c r="F64" s="92">
        <v>0</v>
      </c>
      <c r="G64" s="18">
        <v>0</v>
      </c>
      <c r="H64" s="92">
        <v>0</v>
      </c>
      <c r="I64" s="18">
        <f t="shared" si="17"/>
        <v>72</v>
      </c>
      <c r="J64" s="92">
        <f t="shared" si="18"/>
        <v>72</v>
      </c>
      <c r="K64" s="26" t="s">
        <v>207</v>
      </c>
    </row>
    <row r="65" spans="1:11" ht="27.6" customHeight="1" x14ac:dyDescent="0.3">
      <c r="A65" s="77" t="s">
        <v>221</v>
      </c>
      <c r="B65" s="37" t="s">
        <v>85</v>
      </c>
      <c r="C65" s="38">
        <v>0</v>
      </c>
      <c r="D65" s="18">
        <v>0</v>
      </c>
      <c r="E65" s="18">
        <v>40</v>
      </c>
      <c r="F65" s="92">
        <v>0</v>
      </c>
      <c r="G65" s="18">
        <v>40</v>
      </c>
      <c r="H65" s="92">
        <v>70</v>
      </c>
      <c r="I65" s="18">
        <f t="shared" si="17"/>
        <v>80</v>
      </c>
      <c r="J65" s="92">
        <f t="shared" si="18"/>
        <v>70</v>
      </c>
      <c r="K65" s="26" t="s">
        <v>220</v>
      </c>
    </row>
    <row r="66" spans="1:11" ht="16.05" customHeight="1" x14ac:dyDescent="0.3">
      <c r="A66" s="39" t="s">
        <v>86</v>
      </c>
      <c r="B66" s="41" t="s">
        <v>87</v>
      </c>
      <c r="C66" s="38">
        <v>0</v>
      </c>
      <c r="D66" s="48">
        <v>0</v>
      </c>
      <c r="E66" s="48">
        <v>150</v>
      </c>
      <c r="F66" s="94">
        <v>0</v>
      </c>
      <c r="G66" s="48">
        <v>0</v>
      </c>
      <c r="H66" s="94">
        <v>0</v>
      </c>
      <c r="I66" s="48">
        <f t="shared" si="17"/>
        <v>150</v>
      </c>
      <c r="J66" s="94">
        <f t="shared" si="18"/>
        <v>0</v>
      </c>
      <c r="K66" s="43" t="s">
        <v>257</v>
      </c>
    </row>
    <row r="67" spans="1:11" ht="25.8" customHeight="1" x14ac:dyDescent="0.3">
      <c r="A67" s="39" t="s">
        <v>88</v>
      </c>
      <c r="B67" s="41" t="s">
        <v>222</v>
      </c>
      <c r="C67" s="38">
        <v>0</v>
      </c>
      <c r="D67" s="48">
        <v>0</v>
      </c>
      <c r="E67" s="48">
        <v>10</v>
      </c>
      <c r="F67" s="94">
        <v>0</v>
      </c>
      <c r="G67" s="48">
        <v>0</v>
      </c>
      <c r="H67" s="94">
        <v>0</v>
      </c>
      <c r="I67" s="48">
        <f t="shared" si="17"/>
        <v>10</v>
      </c>
      <c r="J67" s="94">
        <f t="shared" si="18"/>
        <v>0</v>
      </c>
      <c r="K67" s="43" t="s">
        <v>257</v>
      </c>
    </row>
    <row r="68" spans="1:11" ht="24.6" customHeight="1" x14ac:dyDescent="0.3">
      <c r="A68" s="77" t="s">
        <v>224</v>
      </c>
      <c r="B68" s="37" t="s">
        <v>90</v>
      </c>
      <c r="C68" s="38">
        <v>0</v>
      </c>
      <c r="D68" s="18">
        <v>0</v>
      </c>
      <c r="E68" s="18">
        <v>12</v>
      </c>
      <c r="F68" s="92">
        <v>18</v>
      </c>
      <c r="G68" s="18">
        <v>0</v>
      </c>
      <c r="H68" s="92">
        <v>0</v>
      </c>
      <c r="I68" s="18">
        <f t="shared" si="17"/>
        <v>12</v>
      </c>
      <c r="J68" s="92">
        <f t="shared" si="18"/>
        <v>18</v>
      </c>
      <c r="K68" s="26" t="s">
        <v>306</v>
      </c>
    </row>
    <row r="69" spans="1:11" ht="16.05" customHeight="1" x14ac:dyDescent="0.3">
      <c r="A69" s="77" t="s">
        <v>225</v>
      </c>
      <c r="B69" s="37" t="s">
        <v>92</v>
      </c>
      <c r="C69" s="38">
        <v>0</v>
      </c>
      <c r="D69" s="18">
        <v>41</v>
      </c>
      <c r="E69" s="18">
        <v>0</v>
      </c>
      <c r="F69" s="92">
        <v>24</v>
      </c>
      <c r="G69" s="18">
        <v>0</v>
      </c>
      <c r="H69" s="92">
        <v>0</v>
      </c>
      <c r="I69" s="18">
        <f t="shared" si="17"/>
        <v>41</v>
      </c>
      <c r="J69" s="92">
        <f t="shared" si="18"/>
        <v>65</v>
      </c>
      <c r="K69" s="42" t="s">
        <v>264</v>
      </c>
    </row>
    <row r="70" spans="1:11" ht="16.05" customHeight="1" x14ac:dyDescent="0.3">
      <c r="A70" s="39" t="s">
        <v>93</v>
      </c>
      <c r="B70" s="41" t="s">
        <v>94</v>
      </c>
      <c r="C70" s="38">
        <v>0</v>
      </c>
      <c r="D70" s="48">
        <v>0</v>
      </c>
      <c r="E70" s="48">
        <v>0</v>
      </c>
      <c r="F70" s="94">
        <v>0</v>
      </c>
      <c r="G70" s="48">
        <v>41</v>
      </c>
      <c r="H70" s="94">
        <v>0</v>
      </c>
      <c r="I70" s="48">
        <f t="shared" si="17"/>
        <v>41</v>
      </c>
      <c r="J70" s="94">
        <f t="shared" si="18"/>
        <v>0</v>
      </c>
      <c r="K70" s="43" t="s">
        <v>257</v>
      </c>
    </row>
    <row r="71" spans="1:11" ht="16.05" customHeight="1" x14ac:dyDescent="0.3">
      <c r="A71" s="77" t="s">
        <v>226</v>
      </c>
      <c r="B71" s="37" t="s">
        <v>95</v>
      </c>
      <c r="C71" s="38">
        <v>0</v>
      </c>
      <c r="D71" s="18">
        <v>0</v>
      </c>
      <c r="E71" s="18">
        <v>0</v>
      </c>
      <c r="F71" s="92">
        <v>16</v>
      </c>
      <c r="G71" s="18">
        <v>0</v>
      </c>
      <c r="H71" s="92">
        <v>0</v>
      </c>
      <c r="I71" s="18">
        <f t="shared" si="17"/>
        <v>0</v>
      </c>
      <c r="J71" s="92">
        <f t="shared" si="18"/>
        <v>16</v>
      </c>
      <c r="K71" s="43" t="s">
        <v>307</v>
      </c>
    </row>
    <row r="72" spans="1:11" ht="27.6" customHeight="1" x14ac:dyDescent="0.3">
      <c r="A72" s="77" t="s">
        <v>91</v>
      </c>
      <c r="B72" s="37" t="s">
        <v>194</v>
      </c>
      <c r="C72" s="38">
        <v>0</v>
      </c>
      <c r="D72" s="18">
        <v>0</v>
      </c>
      <c r="E72" s="18">
        <v>0</v>
      </c>
      <c r="F72" s="92">
        <v>360</v>
      </c>
      <c r="G72" s="18">
        <v>0</v>
      </c>
      <c r="H72" s="92">
        <v>0</v>
      </c>
      <c r="I72" s="18">
        <f t="shared" si="17"/>
        <v>0</v>
      </c>
      <c r="J72" s="92">
        <f t="shared" si="18"/>
        <v>360</v>
      </c>
      <c r="K72" s="26" t="s">
        <v>223</v>
      </c>
    </row>
    <row r="73" spans="1:11" ht="30" customHeight="1" x14ac:dyDescent="0.3">
      <c r="A73" s="77" t="s">
        <v>89</v>
      </c>
      <c r="B73" s="66" t="s">
        <v>324</v>
      </c>
      <c r="C73" s="38">
        <v>0</v>
      </c>
      <c r="D73" s="18">
        <v>0</v>
      </c>
      <c r="E73" s="18">
        <v>0</v>
      </c>
      <c r="F73" s="92">
        <v>0</v>
      </c>
      <c r="G73" s="18">
        <v>0</v>
      </c>
      <c r="H73" s="92">
        <v>10</v>
      </c>
      <c r="I73" s="18">
        <f t="shared" si="17"/>
        <v>0</v>
      </c>
      <c r="J73" s="92">
        <f t="shared" si="18"/>
        <v>10</v>
      </c>
      <c r="K73" s="26" t="s">
        <v>298</v>
      </c>
    </row>
    <row r="74" spans="1:11" ht="16.05" customHeight="1" x14ac:dyDescent="0.3">
      <c r="A74" s="77" t="s">
        <v>227</v>
      </c>
      <c r="B74" s="37" t="s">
        <v>195</v>
      </c>
      <c r="C74" s="38">
        <v>0</v>
      </c>
      <c r="D74" s="18"/>
      <c r="E74" s="18">
        <v>0</v>
      </c>
      <c r="F74" s="92">
        <v>0</v>
      </c>
      <c r="G74" s="18">
        <v>0</v>
      </c>
      <c r="H74" s="92">
        <v>10</v>
      </c>
      <c r="I74" s="18">
        <f t="shared" si="17"/>
        <v>0</v>
      </c>
      <c r="J74" s="92">
        <f t="shared" si="18"/>
        <v>10</v>
      </c>
      <c r="K74" s="43" t="s">
        <v>299</v>
      </c>
    </row>
    <row r="75" spans="1:11" s="16" customFormat="1" ht="16.05" customHeight="1" x14ac:dyDescent="0.3">
      <c r="A75" s="61" t="s">
        <v>96</v>
      </c>
      <c r="B75" s="13" t="s">
        <v>97</v>
      </c>
      <c r="C75" s="17">
        <f t="shared" ref="C75:J75" si="19">SUM(C76:C77)</f>
        <v>0</v>
      </c>
      <c r="D75" s="17">
        <f t="shared" si="19"/>
        <v>95</v>
      </c>
      <c r="E75" s="17">
        <f t="shared" si="19"/>
        <v>4</v>
      </c>
      <c r="F75" s="78">
        <f t="shared" si="19"/>
        <v>0</v>
      </c>
      <c r="G75" s="17">
        <f t="shared" si="19"/>
        <v>0</v>
      </c>
      <c r="H75" s="78">
        <f t="shared" si="19"/>
        <v>95</v>
      </c>
      <c r="I75" s="17">
        <f t="shared" si="19"/>
        <v>99</v>
      </c>
      <c r="J75" s="78">
        <f t="shared" si="19"/>
        <v>190</v>
      </c>
      <c r="K75" s="18"/>
    </row>
    <row r="76" spans="1:11" ht="16.05" customHeight="1" x14ac:dyDescent="0.3">
      <c r="A76" s="77" t="s">
        <v>98</v>
      </c>
      <c r="B76" s="22" t="s">
        <v>99</v>
      </c>
      <c r="C76" s="77">
        <v>0</v>
      </c>
      <c r="D76" s="18">
        <v>95</v>
      </c>
      <c r="E76" s="18">
        <v>0</v>
      </c>
      <c r="F76" s="92">
        <v>0</v>
      </c>
      <c r="G76" s="18">
        <v>0</v>
      </c>
      <c r="H76" s="92">
        <v>0</v>
      </c>
      <c r="I76" s="18">
        <f>D76+E76+G76</f>
        <v>95</v>
      </c>
      <c r="J76" s="92">
        <f>D76+F76+H76</f>
        <v>95</v>
      </c>
      <c r="K76" s="18"/>
    </row>
    <row r="77" spans="1:11" ht="25.8" customHeight="1" x14ac:dyDescent="0.3">
      <c r="A77" s="77" t="s">
        <v>100</v>
      </c>
      <c r="B77" s="22" t="s">
        <v>287</v>
      </c>
      <c r="C77" s="77">
        <v>0</v>
      </c>
      <c r="D77" s="18">
        <v>0</v>
      </c>
      <c r="E77" s="18">
        <v>4</v>
      </c>
      <c r="F77" s="92">
        <v>0</v>
      </c>
      <c r="G77" s="18">
        <v>0</v>
      </c>
      <c r="H77" s="92">
        <v>95</v>
      </c>
      <c r="I77" s="18">
        <f>D77+E77+G77</f>
        <v>4</v>
      </c>
      <c r="J77" s="92">
        <f>D77+F77+H77</f>
        <v>95</v>
      </c>
      <c r="K77" s="26" t="s">
        <v>304</v>
      </c>
    </row>
    <row r="78" spans="1:11" s="16" customFormat="1" ht="16.05" customHeight="1" x14ac:dyDescent="0.3">
      <c r="A78" s="81" t="s">
        <v>101</v>
      </c>
      <c r="B78" s="13" t="s">
        <v>102</v>
      </c>
      <c r="C78" s="17">
        <f>SUM(C79:C87)</f>
        <v>13</v>
      </c>
      <c r="D78" s="17">
        <f t="shared" ref="D78:J78" si="20">SUM(D79:D87)</f>
        <v>42</v>
      </c>
      <c r="E78" s="17">
        <f t="shared" si="20"/>
        <v>116</v>
      </c>
      <c r="F78" s="78">
        <f t="shared" si="20"/>
        <v>133</v>
      </c>
      <c r="G78" s="17">
        <f t="shared" si="20"/>
        <v>20</v>
      </c>
      <c r="H78" s="78">
        <f t="shared" si="20"/>
        <v>36</v>
      </c>
      <c r="I78" s="17">
        <f t="shared" si="20"/>
        <v>178</v>
      </c>
      <c r="J78" s="78">
        <f t="shared" si="20"/>
        <v>211</v>
      </c>
      <c r="K78" s="18"/>
    </row>
    <row r="79" spans="1:11" ht="16.05" customHeight="1" x14ac:dyDescent="0.3">
      <c r="A79" s="77" t="s">
        <v>103</v>
      </c>
      <c r="B79" s="35" t="s">
        <v>198</v>
      </c>
      <c r="C79" s="36">
        <v>0</v>
      </c>
      <c r="D79" s="18">
        <v>0</v>
      </c>
      <c r="E79" s="18">
        <v>50</v>
      </c>
      <c r="F79" s="92">
        <v>58</v>
      </c>
      <c r="G79" s="18">
        <v>0</v>
      </c>
      <c r="H79" s="92">
        <v>16</v>
      </c>
      <c r="I79" s="18">
        <f t="shared" ref="I79:I86" si="21">D79+E79+G79</f>
        <v>50</v>
      </c>
      <c r="J79" s="92">
        <f t="shared" ref="J79:J87" si="22">D79+F79+H79</f>
        <v>74</v>
      </c>
      <c r="K79" s="26" t="s">
        <v>280</v>
      </c>
    </row>
    <row r="80" spans="1:11" ht="16.05" customHeight="1" x14ac:dyDescent="0.3">
      <c r="A80" s="77" t="s">
        <v>104</v>
      </c>
      <c r="B80" s="37" t="s">
        <v>105</v>
      </c>
      <c r="C80" s="38">
        <v>0</v>
      </c>
      <c r="D80" s="18">
        <v>5</v>
      </c>
      <c r="E80" s="18">
        <v>5</v>
      </c>
      <c r="F80" s="92">
        <v>5</v>
      </c>
      <c r="G80" s="18">
        <v>5</v>
      </c>
      <c r="H80" s="92">
        <v>0</v>
      </c>
      <c r="I80" s="18">
        <f t="shared" si="21"/>
        <v>15</v>
      </c>
      <c r="J80" s="92">
        <f t="shared" si="22"/>
        <v>10</v>
      </c>
      <c r="K80" s="18"/>
    </row>
    <row r="81" spans="1:11" ht="23.4" customHeight="1" x14ac:dyDescent="0.3">
      <c r="A81" s="77" t="s">
        <v>106</v>
      </c>
      <c r="B81" s="37" t="s">
        <v>274</v>
      </c>
      <c r="C81" s="38">
        <v>0</v>
      </c>
      <c r="D81" s="18">
        <v>0</v>
      </c>
      <c r="E81" s="18">
        <v>15</v>
      </c>
      <c r="F81" s="92">
        <v>20</v>
      </c>
      <c r="G81" s="18">
        <v>15</v>
      </c>
      <c r="H81" s="92">
        <v>0</v>
      </c>
      <c r="I81" s="18">
        <f t="shared" si="21"/>
        <v>30</v>
      </c>
      <c r="J81" s="92">
        <f t="shared" si="22"/>
        <v>20</v>
      </c>
      <c r="K81" s="26" t="s">
        <v>258</v>
      </c>
    </row>
    <row r="82" spans="1:11" ht="16.05" customHeight="1" x14ac:dyDescent="0.3">
      <c r="A82" s="77" t="s">
        <v>107</v>
      </c>
      <c r="B82" s="37" t="s">
        <v>281</v>
      </c>
      <c r="C82" s="38">
        <v>0</v>
      </c>
      <c r="D82" s="18">
        <v>0</v>
      </c>
      <c r="E82" s="18">
        <v>20</v>
      </c>
      <c r="F82" s="92">
        <v>15</v>
      </c>
      <c r="G82" s="18">
        <v>0</v>
      </c>
      <c r="H82" s="92">
        <v>0</v>
      </c>
      <c r="I82" s="18">
        <f t="shared" si="21"/>
        <v>20</v>
      </c>
      <c r="J82" s="92">
        <f t="shared" si="22"/>
        <v>15</v>
      </c>
      <c r="K82" s="43" t="s">
        <v>300</v>
      </c>
    </row>
    <row r="83" spans="1:11" ht="16.05" customHeight="1" x14ac:dyDescent="0.3">
      <c r="A83" s="77" t="s">
        <v>108</v>
      </c>
      <c r="B83" s="37" t="s">
        <v>109</v>
      </c>
      <c r="C83" s="38">
        <v>0</v>
      </c>
      <c r="D83" s="18">
        <v>15</v>
      </c>
      <c r="E83" s="18">
        <v>6</v>
      </c>
      <c r="F83" s="92">
        <v>6</v>
      </c>
      <c r="G83" s="18">
        <v>0</v>
      </c>
      <c r="H83" s="92">
        <v>0</v>
      </c>
      <c r="I83" s="18">
        <f t="shared" si="21"/>
        <v>21</v>
      </c>
      <c r="J83" s="92">
        <f t="shared" si="22"/>
        <v>21</v>
      </c>
      <c r="K83" s="18"/>
    </row>
    <row r="84" spans="1:11" ht="31.8" customHeight="1" x14ac:dyDescent="0.3">
      <c r="A84" s="77" t="s">
        <v>110</v>
      </c>
      <c r="B84" s="41" t="s">
        <v>283</v>
      </c>
      <c r="C84" s="38">
        <v>0</v>
      </c>
      <c r="D84" s="18">
        <v>0</v>
      </c>
      <c r="E84" s="18">
        <v>20</v>
      </c>
      <c r="F84" s="92">
        <v>29</v>
      </c>
      <c r="G84" s="18">
        <v>0</v>
      </c>
      <c r="H84" s="92">
        <v>0</v>
      </c>
      <c r="I84" s="18">
        <f t="shared" si="21"/>
        <v>20</v>
      </c>
      <c r="J84" s="92">
        <f t="shared" si="22"/>
        <v>29</v>
      </c>
      <c r="K84" s="43" t="s">
        <v>282</v>
      </c>
    </row>
    <row r="85" spans="1:11" ht="16.05" customHeight="1" x14ac:dyDescent="0.3">
      <c r="A85" s="77" t="s">
        <v>111</v>
      </c>
      <c r="B85" s="37" t="s">
        <v>112</v>
      </c>
      <c r="C85" s="38">
        <v>13</v>
      </c>
      <c r="D85" s="18">
        <v>14</v>
      </c>
      <c r="E85" s="18">
        <v>0</v>
      </c>
      <c r="F85" s="92">
        <v>0</v>
      </c>
      <c r="G85" s="18">
        <v>0</v>
      </c>
      <c r="H85" s="92">
        <v>0</v>
      </c>
      <c r="I85" s="18">
        <f t="shared" si="21"/>
        <v>14</v>
      </c>
      <c r="J85" s="92">
        <f t="shared" si="22"/>
        <v>14</v>
      </c>
      <c r="K85" s="18"/>
    </row>
    <row r="86" spans="1:11" ht="16.05" customHeight="1" x14ac:dyDescent="0.3">
      <c r="A86" s="77" t="s">
        <v>113</v>
      </c>
      <c r="B86" s="37" t="s">
        <v>114</v>
      </c>
      <c r="C86" s="38">
        <v>0</v>
      </c>
      <c r="D86" s="18">
        <v>8</v>
      </c>
      <c r="E86" s="18">
        <v>0</v>
      </c>
      <c r="F86" s="92">
        <v>0</v>
      </c>
      <c r="G86" s="18">
        <v>0</v>
      </c>
      <c r="H86" s="92">
        <v>0</v>
      </c>
      <c r="I86" s="18">
        <f t="shared" si="21"/>
        <v>8</v>
      </c>
      <c r="J86" s="92">
        <f t="shared" si="22"/>
        <v>8</v>
      </c>
      <c r="K86" s="18"/>
    </row>
    <row r="87" spans="1:11" ht="16.05" customHeight="1" x14ac:dyDescent="0.3">
      <c r="A87" s="77" t="s">
        <v>212</v>
      </c>
      <c r="B87" s="22" t="s">
        <v>199</v>
      </c>
      <c r="C87" s="77">
        <v>0</v>
      </c>
      <c r="D87" s="31">
        <v>0</v>
      </c>
      <c r="E87" s="31">
        <v>0</v>
      </c>
      <c r="F87" s="92">
        <v>0</v>
      </c>
      <c r="G87" s="18">
        <v>0</v>
      </c>
      <c r="H87" s="92">
        <v>20</v>
      </c>
      <c r="I87" s="18">
        <v>0</v>
      </c>
      <c r="J87" s="92">
        <f t="shared" si="22"/>
        <v>20</v>
      </c>
      <c r="K87" s="65" t="s">
        <v>259</v>
      </c>
    </row>
    <row r="88" spans="1:11" s="16" customFormat="1" ht="16.05" customHeight="1" x14ac:dyDescent="0.3">
      <c r="A88" s="81" t="s">
        <v>115</v>
      </c>
      <c r="B88" s="12" t="s">
        <v>116</v>
      </c>
      <c r="C88" s="80">
        <v>0</v>
      </c>
      <c r="D88" s="17">
        <f t="shared" ref="D88:J88" si="23">SUM(D89:D94)</f>
        <v>3</v>
      </c>
      <c r="E88" s="17">
        <f t="shared" si="23"/>
        <v>32</v>
      </c>
      <c r="F88" s="78">
        <f t="shared" si="23"/>
        <v>37</v>
      </c>
      <c r="G88" s="17">
        <f t="shared" si="23"/>
        <v>40</v>
      </c>
      <c r="H88" s="78">
        <f t="shared" si="23"/>
        <v>10</v>
      </c>
      <c r="I88" s="17">
        <f t="shared" si="23"/>
        <v>75</v>
      </c>
      <c r="J88" s="78">
        <f t="shared" si="23"/>
        <v>50</v>
      </c>
      <c r="K88" s="18"/>
    </row>
    <row r="89" spans="1:11" ht="16.05" customHeight="1" x14ac:dyDescent="0.3">
      <c r="A89" s="77" t="s">
        <v>117</v>
      </c>
      <c r="B89" s="37" t="s">
        <v>118</v>
      </c>
      <c r="C89" s="38">
        <v>0</v>
      </c>
      <c r="D89" s="18">
        <v>0</v>
      </c>
      <c r="E89" s="18">
        <v>17</v>
      </c>
      <c r="F89" s="92">
        <v>15</v>
      </c>
      <c r="G89" s="18">
        <v>0</v>
      </c>
      <c r="H89" s="92">
        <v>0</v>
      </c>
      <c r="I89" s="18">
        <f t="shared" ref="I89:I94" si="24">D89+E89+G89</f>
        <v>17</v>
      </c>
      <c r="J89" s="92">
        <f>D89+F89+H89</f>
        <v>15</v>
      </c>
      <c r="K89" s="26" t="s">
        <v>301</v>
      </c>
    </row>
    <row r="90" spans="1:11" ht="16.05" customHeight="1" x14ac:dyDescent="0.3">
      <c r="A90" s="54" t="s">
        <v>119</v>
      </c>
      <c r="B90" s="41" t="s">
        <v>120</v>
      </c>
      <c r="C90" s="38">
        <v>0</v>
      </c>
      <c r="D90" s="51">
        <v>0</v>
      </c>
      <c r="E90" s="51">
        <v>0</v>
      </c>
      <c r="F90" s="93">
        <v>0</v>
      </c>
      <c r="G90" s="51">
        <v>15</v>
      </c>
      <c r="H90" s="93">
        <v>0</v>
      </c>
      <c r="I90" s="51">
        <f t="shared" si="24"/>
        <v>15</v>
      </c>
      <c r="J90" s="93">
        <f>D90+F90+H90</f>
        <v>0</v>
      </c>
      <c r="K90" s="43" t="s">
        <v>255</v>
      </c>
    </row>
    <row r="91" spans="1:11" ht="16.05" customHeight="1" x14ac:dyDescent="0.3">
      <c r="A91" s="77" t="s">
        <v>208</v>
      </c>
      <c r="B91" s="37" t="s">
        <v>122</v>
      </c>
      <c r="C91" s="38">
        <v>0</v>
      </c>
      <c r="D91" s="18">
        <v>0</v>
      </c>
      <c r="E91" s="18">
        <v>0</v>
      </c>
      <c r="F91" s="92">
        <v>0</v>
      </c>
      <c r="G91" s="18">
        <v>10</v>
      </c>
      <c r="H91" s="92">
        <v>10</v>
      </c>
      <c r="I91" s="18">
        <f t="shared" si="24"/>
        <v>10</v>
      </c>
      <c r="J91" s="92">
        <f>D91+F91+H91</f>
        <v>10</v>
      </c>
      <c r="K91" s="43" t="s">
        <v>256</v>
      </c>
    </row>
    <row r="92" spans="1:11" ht="16.05" customHeight="1" x14ac:dyDescent="0.3">
      <c r="A92" s="39" t="s">
        <v>123</v>
      </c>
      <c r="B92" s="41" t="s">
        <v>124</v>
      </c>
      <c r="C92" s="38">
        <v>0</v>
      </c>
      <c r="D92" s="48">
        <v>0</v>
      </c>
      <c r="E92" s="48">
        <v>0</v>
      </c>
      <c r="F92" s="94">
        <v>0</v>
      </c>
      <c r="G92" s="48">
        <v>15</v>
      </c>
      <c r="H92" s="94">
        <v>0</v>
      </c>
      <c r="I92" s="48">
        <f t="shared" si="24"/>
        <v>15</v>
      </c>
      <c r="J92" s="94">
        <v>0</v>
      </c>
      <c r="K92" s="43" t="s">
        <v>255</v>
      </c>
    </row>
    <row r="93" spans="1:11" s="46" customFormat="1" ht="23.4" customHeight="1" x14ac:dyDescent="0.3">
      <c r="A93" s="44" t="s">
        <v>211</v>
      </c>
      <c r="B93" s="45" t="s">
        <v>125</v>
      </c>
      <c r="C93" s="38">
        <v>0</v>
      </c>
      <c r="D93" s="64">
        <v>0</v>
      </c>
      <c r="E93" s="18">
        <v>15</v>
      </c>
      <c r="F93" s="92">
        <v>22</v>
      </c>
      <c r="G93" s="75">
        <v>0</v>
      </c>
      <c r="H93" s="130">
        <v>0</v>
      </c>
      <c r="I93" s="18">
        <f t="shared" si="24"/>
        <v>15</v>
      </c>
      <c r="J93" s="92">
        <f>D93+F93+H93</f>
        <v>22</v>
      </c>
      <c r="K93" s="26" t="s">
        <v>302</v>
      </c>
    </row>
    <row r="94" spans="1:11" ht="16.05" customHeight="1" x14ac:dyDescent="0.3">
      <c r="A94" s="77" t="s">
        <v>209</v>
      </c>
      <c r="B94" s="22" t="s">
        <v>126</v>
      </c>
      <c r="C94" s="38">
        <v>0</v>
      </c>
      <c r="D94" s="18">
        <v>3</v>
      </c>
      <c r="E94" s="18">
        <v>0</v>
      </c>
      <c r="F94" s="92">
        <v>0</v>
      </c>
      <c r="G94" s="18">
        <v>0</v>
      </c>
      <c r="H94" s="92">
        <v>0</v>
      </c>
      <c r="I94" s="18">
        <f t="shared" si="24"/>
        <v>3</v>
      </c>
      <c r="J94" s="92">
        <f>D94+F94+H94</f>
        <v>3</v>
      </c>
      <c r="K94" s="43" t="s">
        <v>256</v>
      </c>
    </row>
    <row r="95" spans="1:11" s="16" customFormat="1" ht="16.05" customHeight="1" x14ac:dyDescent="0.3">
      <c r="A95" s="81" t="s">
        <v>127</v>
      </c>
      <c r="B95" s="13" t="s">
        <v>128</v>
      </c>
      <c r="C95" s="80">
        <v>0</v>
      </c>
      <c r="D95" s="17">
        <f t="shared" ref="D95:J95" si="25">SUM(D96:D99)</f>
        <v>15</v>
      </c>
      <c r="E95" s="17">
        <f t="shared" si="25"/>
        <v>18</v>
      </c>
      <c r="F95" s="78">
        <f t="shared" si="25"/>
        <v>18</v>
      </c>
      <c r="G95" s="17">
        <f t="shared" si="25"/>
        <v>16</v>
      </c>
      <c r="H95" s="78">
        <f t="shared" si="25"/>
        <v>16</v>
      </c>
      <c r="I95" s="17">
        <f t="shared" si="25"/>
        <v>49</v>
      </c>
      <c r="J95" s="78">
        <f t="shared" si="25"/>
        <v>49</v>
      </c>
      <c r="K95" s="18"/>
    </row>
    <row r="96" spans="1:11" ht="16.05" customHeight="1" x14ac:dyDescent="0.3">
      <c r="A96" s="77" t="s">
        <v>129</v>
      </c>
      <c r="B96" s="37" t="s">
        <v>130</v>
      </c>
      <c r="C96" s="38">
        <v>0</v>
      </c>
      <c r="D96" s="18">
        <v>0</v>
      </c>
      <c r="E96" s="18">
        <v>12</v>
      </c>
      <c r="F96" s="92">
        <v>12</v>
      </c>
      <c r="G96" s="18">
        <v>0</v>
      </c>
      <c r="H96" s="92">
        <v>0</v>
      </c>
      <c r="I96" s="18">
        <f>D96+E96+G96</f>
        <v>12</v>
      </c>
      <c r="J96" s="92">
        <f>D96+F96+H96</f>
        <v>12</v>
      </c>
      <c r="K96" s="18"/>
    </row>
    <row r="97" spans="1:11" ht="16.05" customHeight="1" x14ac:dyDescent="0.3">
      <c r="A97" s="77" t="s">
        <v>131</v>
      </c>
      <c r="B97" s="37" t="s">
        <v>132</v>
      </c>
      <c r="C97" s="38">
        <v>0</v>
      </c>
      <c r="D97" s="18">
        <v>15</v>
      </c>
      <c r="E97" s="18">
        <v>0</v>
      </c>
      <c r="F97" s="92">
        <v>0</v>
      </c>
      <c r="G97" s="18">
        <v>0</v>
      </c>
      <c r="H97" s="92">
        <v>0</v>
      </c>
      <c r="I97" s="18">
        <f>D97+E97+G97</f>
        <v>15</v>
      </c>
      <c r="J97" s="92">
        <f>D97+F97+H97</f>
        <v>15</v>
      </c>
      <c r="K97" s="18"/>
    </row>
    <row r="98" spans="1:11" ht="16.05" customHeight="1" x14ac:dyDescent="0.3">
      <c r="A98" s="77" t="s">
        <v>133</v>
      </c>
      <c r="B98" s="22" t="s">
        <v>134</v>
      </c>
      <c r="C98" s="38">
        <v>0</v>
      </c>
      <c r="D98" s="18">
        <v>0</v>
      </c>
      <c r="E98" s="18">
        <v>0</v>
      </c>
      <c r="F98" s="92">
        <v>0</v>
      </c>
      <c r="G98" s="18">
        <v>16</v>
      </c>
      <c r="H98" s="92">
        <v>16</v>
      </c>
      <c r="I98" s="18">
        <f>D98+E98+G98</f>
        <v>16</v>
      </c>
      <c r="J98" s="92">
        <f>D98+F98+H98</f>
        <v>16</v>
      </c>
      <c r="K98" s="18"/>
    </row>
    <row r="99" spans="1:11" ht="16.05" customHeight="1" x14ac:dyDescent="0.3">
      <c r="A99" s="77" t="s">
        <v>135</v>
      </c>
      <c r="B99" s="22" t="s">
        <v>136</v>
      </c>
      <c r="C99" s="38">
        <v>0</v>
      </c>
      <c r="D99" s="18">
        <v>0</v>
      </c>
      <c r="E99" s="18">
        <v>6</v>
      </c>
      <c r="F99" s="92">
        <v>6</v>
      </c>
      <c r="G99" s="18">
        <v>0</v>
      </c>
      <c r="H99" s="92">
        <v>0</v>
      </c>
      <c r="I99" s="18">
        <f>D99+E99+G99</f>
        <v>6</v>
      </c>
      <c r="J99" s="92">
        <f>D99+F99+H99</f>
        <v>6</v>
      </c>
      <c r="K99" s="18"/>
    </row>
    <row r="100" spans="1:11" ht="16.05" customHeight="1" x14ac:dyDescent="0.3">
      <c r="A100" s="81" t="s">
        <v>137</v>
      </c>
      <c r="B100" s="13" t="s">
        <v>275</v>
      </c>
      <c r="C100" s="38">
        <v>0</v>
      </c>
      <c r="D100" s="17">
        <f t="shared" ref="D100:J100" si="26">SUM(D101:D103)</f>
        <v>7</v>
      </c>
      <c r="E100" s="17">
        <f t="shared" si="26"/>
        <v>4</v>
      </c>
      <c r="F100" s="78">
        <f t="shared" si="26"/>
        <v>4</v>
      </c>
      <c r="G100" s="17">
        <f t="shared" si="26"/>
        <v>4</v>
      </c>
      <c r="H100" s="78">
        <f t="shared" si="26"/>
        <v>4</v>
      </c>
      <c r="I100" s="17">
        <f t="shared" si="26"/>
        <v>15</v>
      </c>
      <c r="J100" s="78">
        <f t="shared" si="26"/>
        <v>15</v>
      </c>
      <c r="K100" s="18"/>
    </row>
    <row r="101" spans="1:11" ht="16.05" customHeight="1" x14ac:dyDescent="0.3">
      <c r="A101" s="77" t="s">
        <v>138</v>
      </c>
      <c r="B101" s="22" t="s">
        <v>139</v>
      </c>
      <c r="C101" s="38">
        <v>0</v>
      </c>
      <c r="D101" s="18">
        <v>1</v>
      </c>
      <c r="E101" s="18">
        <v>3</v>
      </c>
      <c r="F101" s="92">
        <v>3</v>
      </c>
      <c r="G101" s="18">
        <v>3</v>
      </c>
      <c r="H101" s="92">
        <v>3</v>
      </c>
      <c r="I101" s="18">
        <f t="shared" ref="I101:I107" si="27">D101+E101+G101</f>
        <v>7</v>
      </c>
      <c r="J101" s="92">
        <f t="shared" ref="J101:J107" si="28">D101+F101+H101</f>
        <v>7</v>
      </c>
      <c r="K101" s="18"/>
    </row>
    <row r="102" spans="1:11" ht="16.05" customHeight="1" x14ac:dyDescent="0.3">
      <c r="A102" s="77" t="s">
        <v>248</v>
      </c>
      <c r="B102" s="22" t="s">
        <v>140</v>
      </c>
      <c r="C102" s="38">
        <v>0</v>
      </c>
      <c r="D102" s="18">
        <v>5</v>
      </c>
      <c r="E102" s="18">
        <v>1</v>
      </c>
      <c r="F102" s="92">
        <v>1</v>
      </c>
      <c r="G102" s="18">
        <v>1</v>
      </c>
      <c r="H102" s="92">
        <v>1</v>
      </c>
      <c r="I102" s="18">
        <f t="shared" si="27"/>
        <v>7</v>
      </c>
      <c r="J102" s="92">
        <f t="shared" si="28"/>
        <v>7</v>
      </c>
      <c r="K102" s="18"/>
    </row>
    <row r="103" spans="1:11" ht="16.05" customHeight="1" x14ac:dyDescent="0.3">
      <c r="A103" s="77" t="s">
        <v>141</v>
      </c>
      <c r="B103" s="22" t="s">
        <v>142</v>
      </c>
      <c r="C103" s="38">
        <v>0</v>
      </c>
      <c r="D103" s="18">
        <v>1</v>
      </c>
      <c r="E103" s="18">
        <v>0</v>
      </c>
      <c r="F103" s="92">
        <v>0</v>
      </c>
      <c r="G103" s="18">
        <v>0</v>
      </c>
      <c r="H103" s="92">
        <v>0</v>
      </c>
      <c r="I103" s="18">
        <f t="shared" si="27"/>
        <v>1</v>
      </c>
      <c r="J103" s="92">
        <f t="shared" si="28"/>
        <v>1</v>
      </c>
      <c r="K103" s="18"/>
    </row>
    <row r="104" spans="1:11" s="16" customFormat="1" ht="16.05" customHeight="1" x14ac:dyDescent="0.3">
      <c r="A104" s="81" t="s">
        <v>143</v>
      </c>
      <c r="B104" s="13" t="s">
        <v>144</v>
      </c>
      <c r="C104" s="80">
        <v>0</v>
      </c>
      <c r="D104" s="17">
        <v>3</v>
      </c>
      <c r="E104" s="17">
        <v>5</v>
      </c>
      <c r="F104" s="78">
        <v>5</v>
      </c>
      <c r="G104" s="17">
        <v>5</v>
      </c>
      <c r="H104" s="78">
        <v>5</v>
      </c>
      <c r="I104" s="17">
        <f t="shared" si="27"/>
        <v>13</v>
      </c>
      <c r="J104" s="92">
        <f t="shared" si="28"/>
        <v>13</v>
      </c>
      <c r="K104" s="18"/>
    </row>
    <row r="105" spans="1:11" s="16" customFormat="1" ht="21" customHeight="1" x14ac:dyDescent="0.3">
      <c r="A105" s="81" t="s">
        <v>145</v>
      </c>
      <c r="B105" s="13" t="s">
        <v>146</v>
      </c>
      <c r="C105" s="80">
        <v>0</v>
      </c>
      <c r="D105" s="17">
        <v>3</v>
      </c>
      <c r="E105" s="17">
        <v>10</v>
      </c>
      <c r="F105" s="78">
        <v>10</v>
      </c>
      <c r="G105" s="17">
        <v>10</v>
      </c>
      <c r="H105" s="78">
        <v>20</v>
      </c>
      <c r="I105" s="17">
        <f t="shared" si="27"/>
        <v>23</v>
      </c>
      <c r="J105" s="92">
        <f t="shared" si="28"/>
        <v>33</v>
      </c>
      <c r="K105" s="26" t="s">
        <v>308</v>
      </c>
    </row>
    <row r="106" spans="1:11" s="16" customFormat="1" ht="16.05" customHeight="1" x14ac:dyDescent="0.3">
      <c r="A106" s="81" t="s">
        <v>147</v>
      </c>
      <c r="B106" s="12" t="s">
        <v>276</v>
      </c>
      <c r="C106" s="80">
        <v>0</v>
      </c>
      <c r="D106" s="17">
        <v>3</v>
      </c>
      <c r="E106" s="17">
        <v>5</v>
      </c>
      <c r="F106" s="78">
        <v>5</v>
      </c>
      <c r="G106" s="17">
        <v>5</v>
      </c>
      <c r="H106" s="78">
        <v>20</v>
      </c>
      <c r="I106" s="17">
        <f t="shared" si="27"/>
        <v>13</v>
      </c>
      <c r="J106" s="92">
        <f t="shared" si="28"/>
        <v>28</v>
      </c>
      <c r="K106" s="43" t="s">
        <v>285</v>
      </c>
    </row>
    <row r="107" spans="1:11" s="16" customFormat="1" ht="24.6" customHeight="1" x14ac:dyDescent="0.3">
      <c r="A107" s="89" t="s">
        <v>148</v>
      </c>
      <c r="B107" s="90" t="s">
        <v>149</v>
      </c>
      <c r="C107" s="80">
        <v>0</v>
      </c>
      <c r="D107" s="17">
        <v>2</v>
      </c>
      <c r="E107" s="17">
        <v>2</v>
      </c>
      <c r="F107" s="78">
        <v>7</v>
      </c>
      <c r="G107" s="17">
        <v>2</v>
      </c>
      <c r="H107" s="78">
        <v>6</v>
      </c>
      <c r="I107" s="17">
        <f t="shared" si="27"/>
        <v>6</v>
      </c>
      <c r="J107" s="92">
        <f t="shared" si="28"/>
        <v>15</v>
      </c>
      <c r="K107" s="26" t="s">
        <v>309</v>
      </c>
    </row>
    <row r="108" spans="1:11" s="16" customFormat="1" ht="16.05" customHeight="1" x14ac:dyDescent="0.3">
      <c r="A108" s="89" t="s">
        <v>150</v>
      </c>
      <c r="B108" s="13" t="s">
        <v>277</v>
      </c>
      <c r="C108" s="80">
        <v>0</v>
      </c>
      <c r="D108" s="17">
        <f>SUM(D109:D114)</f>
        <v>8</v>
      </c>
      <c r="E108" s="17">
        <f t="shared" ref="E108:J108" si="29">SUM(E109:E114)</f>
        <v>3</v>
      </c>
      <c r="F108" s="78">
        <f t="shared" si="29"/>
        <v>9</v>
      </c>
      <c r="G108" s="17">
        <f t="shared" si="29"/>
        <v>0</v>
      </c>
      <c r="H108" s="78">
        <f t="shared" si="29"/>
        <v>8</v>
      </c>
      <c r="I108" s="17">
        <f t="shared" si="29"/>
        <v>11</v>
      </c>
      <c r="J108" s="78">
        <f t="shared" si="29"/>
        <v>25</v>
      </c>
      <c r="K108" s="18"/>
    </row>
    <row r="109" spans="1:11" ht="16.05" customHeight="1" x14ac:dyDescent="0.3">
      <c r="A109" s="47" t="s">
        <v>151</v>
      </c>
      <c r="B109" s="22" t="s">
        <v>152</v>
      </c>
      <c r="C109" s="38">
        <v>0</v>
      </c>
      <c r="D109" s="18">
        <v>4</v>
      </c>
      <c r="E109" s="18">
        <v>0</v>
      </c>
      <c r="F109" s="92">
        <v>0</v>
      </c>
      <c r="G109" s="18">
        <v>0</v>
      </c>
      <c r="H109" s="92">
        <v>0</v>
      </c>
      <c r="I109" s="18">
        <f t="shared" ref="I109:I114" si="30">D109+E109+G109</f>
        <v>4</v>
      </c>
      <c r="J109" s="92">
        <f t="shared" ref="J109:J114" si="31">D109+F109+H109</f>
        <v>4</v>
      </c>
      <c r="K109" s="18"/>
    </row>
    <row r="110" spans="1:11" ht="16.05" customHeight="1" x14ac:dyDescent="0.3">
      <c r="A110" s="47" t="s">
        <v>153</v>
      </c>
      <c r="B110" s="22" t="s">
        <v>154</v>
      </c>
      <c r="C110" s="38">
        <v>0</v>
      </c>
      <c r="D110" s="18">
        <v>2</v>
      </c>
      <c r="E110" s="18">
        <v>0</v>
      </c>
      <c r="F110" s="92">
        <v>0</v>
      </c>
      <c r="G110" s="18">
        <v>0</v>
      </c>
      <c r="H110" s="92">
        <v>0</v>
      </c>
      <c r="I110" s="18">
        <f t="shared" si="30"/>
        <v>2</v>
      </c>
      <c r="J110" s="92">
        <f t="shared" si="31"/>
        <v>2</v>
      </c>
      <c r="K110" s="18"/>
    </row>
    <row r="111" spans="1:11" ht="16.05" customHeight="1" x14ac:dyDescent="0.3">
      <c r="A111" s="47" t="s">
        <v>155</v>
      </c>
      <c r="B111" s="22" t="s">
        <v>156</v>
      </c>
      <c r="C111" s="38">
        <v>0</v>
      </c>
      <c r="D111" s="18">
        <v>2</v>
      </c>
      <c r="E111" s="18">
        <v>0</v>
      </c>
      <c r="F111" s="92">
        <v>0</v>
      </c>
      <c r="G111" s="18">
        <v>0</v>
      </c>
      <c r="H111" s="92">
        <v>0</v>
      </c>
      <c r="I111" s="18">
        <f t="shared" si="30"/>
        <v>2</v>
      </c>
      <c r="J111" s="92">
        <f t="shared" si="31"/>
        <v>2</v>
      </c>
      <c r="K111" s="18"/>
    </row>
    <row r="112" spans="1:11" ht="16.05" customHeight="1" x14ac:dyDescent="0.3">
      <c r="A112" s="47" t="s">
        <v>157</v>
      </c>
      <c r="B112" s="22" t="s">
        <v>158</v>
      </c>
      <c r="C112" s="38">
        <v>0</v>
      </c>
      <c r="D112" s="18">
        <v>0</v>
      </c>
      <c r="E112" s="18">
        <v>3</v>
      </c>
      <c r="F112" s="92">
        <v>9</v>
      </c>
      <c r="G112" s="18">
        <v>0</v>
      </c>
      <c r="H112" s="92">
        <v>0</v>
      </c>
      <c r="I112" s="18">
        <f t="shared" si="30"/>
        <v>3</v>
      </c>
      <c r="J112" s="92">
        <f t="shared" si="31"/>
        <v>9</v>
      </c>
      <c r="K112" s="43" t="s">
        <v>265</v>
      </c>
    </row>
    <row r="113" spans="1:11" ht="25.8" customHeight="1" x14ac:dyDescent="0.3">
      <c r="A113" s="47" t="s">
        <v>159</v>
      </c>
      <c r="B113" s="22" t="s">
        <v>202</v>
      </c>
      <c r="C113" s="38">
        <v>0</v>
      </c>
      <c r="D113" s="18">
        <v>0</v>
      </c>
      <c r="E113" s="18">
        <v>0</v>
      </c>
      <c r="F113" s="92">
        <v>0</v>
      </c>
      <c r="G113" s="18">
        <v>0</v>
      </c>
      <c r="H113" s="92">
        <v>5</v>
      </c>
      <c r="I113" s="18">
        <f t="shared" si="30"/>
        <v>0</v>
      </c>
      <c r="J113" s="92">
        <f t="shared" si="31"/>
        <v>5</v>
      </c>
      <c r="K113" s="26" t="s">
        <v>228</v>
      </c>
    </row>
    <row r="114" spans="1:11" ht="25.8" customHeight="1" x14ac:dyDescent="0.3">
      <c r="A114" s="47" t="s">
        <v>160</v>
      </c>
      <c r="B114" s="22" t="s">
        <v>293</v>
      </c>
      <c r="C114" s="38">
        <v>0</v>
      </c>
      <c r="D114" s="18">
        <v>0</v>
      </c>
      <c r="E114" s="18">
        <v>0</v>
      </c>
      <c r="F114" s="92">
        <v>0</v>
      </c>
      <c r="G114" s="18">
        <v>0</v>
      </c>
      <c r="H114" s="92">
        <v>3</v>
      </c>
      <c r="I114" s="18">
        <f t="shared" si="30"/>
        <v>0</v>
      </c>
      <c r="J114" s="92">
        <f t="shared" si="31"/>
        <v>3</v>
      </c>
      <c r="K114" s="26" t="s">
        <v>229</v>
      </c>
    </row>
    <row r="115" spans="1:11" s="16" customFormat="1" ht="16.05" customHeight="1" x14ac:dyDescent="0.3">
      <c r="A115" s="89" t="s">
        <v>162</v>
      </c>
      <c r="B115" s="13" t="s">
        <v>163</v>
      </c>
      <c r="C115" s="80">
        <v>0</v>
      </c>
      <c r="D115" s="17">
        <f t="shared" ref="D115:J115" si="32">SUM(D116:D122)</f>
        <v>37</v>
      </c>
      <c r="E115" s="17">
        <f t="shared" si="32"/>
        <v>39</v>
      </c>
      <c r="F115" s="78">
        <f t="shared" si="32"/>
        <v>39</v>
      </c>
      <c r="G115" s="17">
        <f t="shared" si="32"/>
        <v>53</v>
      </c>
      <c r="H115" s="78">
        <f t="shared" si="32"/>
        <v>65</v>
      </c>
      <c r="I115" s="17">
        <f t="shared" si="32"/>
        <v>129</v>
      </c>
      <c r="J115" s="78">
        <f t="shared" si="32"/>
        <v>141</v>
      </c>
      <c r="K115" s="18"/>
    </row>
    <row r="116" spans="1:11" ht="16.05" customHeight="1" x14ac:dyDescent="0.3">
      <c r="A116" s="47" t="s">
        <v>164</v>
      </c>
      <c r="B116" s="22" t="s">
        <v>165</v>
      </c>
      <c r="C116" s="38">
        <v>0</v>
      </c>
      <c r="D116" s="18">
        <v>16</v>
      </c>
      <c r="E116" s="18">
        <v>16</v>
      </c>
      <c r="F116" s="92">
        <v>16</v>
      </c>
      <c r="G116" s="18">
        <v>16</v>
      </c>
      <c r="H116" s="92">
        <v>16</v>
      </c>
      <c r="I116" s="18">
        <f t="shared" ref="I116:I122" si="33">D116+E116+G116</f>
        <v>48</v>
      </c>
      <c r="J116" s="92">
        <f t="shared" ref="J116:J122" si="34">D116+F116+H116</f>
        <v>48</v>
      </c>
      <c r="K116" s="18"/>
    </row>
    <row r="117" spans="1:11" ht="16.05" customHeight="1" x14ac:dyDescent="0.3">
      <c r="A117" s="47" t="s">
        <v>166</v>
      </c>
      <c r="B117" s="22" t="s">
        <v>167</v>
      </c>
      <c r="C117" s="38">
        <v>0</v>
      </c>
      <c r="D117" s="18">
        <v>3</v>
      </c>
      <c r="E117" s="18">
        <v>6</v>
      </c>
      <c r="F117" s="92">
        <v>6</v>
      </c>
      <c r="G117" s="18">
        <v>6</v>
      </c>
      <c r="H117" s="92">
        <v>6</v>
      </c>
      <c r="I117" s="18">
        <f t="shared" si="33"/>
        <v>15</v>
      </c>
      <c r="J117" s="92">
        <f t="shared" si="34"/>
        <v>15</v>
      </c>
      <c r="K117" s="18"/>
    </row>
    <row r="118" spans="1:11" ht="16.05" customHeight="1" x14ac:dyDescent="0.3">
      <c r="A118" s="47" t="s">
        <v>168</v>
      </c>
      <c r="B118" s="65" t="s">
        <v>169</v>
      </c>
      <c r="C118" s="38">
        <v>0</v>
      </c>
      <c r="D118" s="18">
        <v>7</v>
      </c>
      <c r="E118" s="18">
        <v>8</v>
      </c>
      <c r="F118" s="92">
        <v>8</v>
      </c>
      <c r="G118" s="18">
        <v>15</v>
      </c>
      <c r="H118" s="92">
        <v>15</v>
      </c>
      <c r="I118" s="18">
        <f t="shared" si="33"/>
        <v>30</v>
      </c>
      <c r="J118" s="92">
        <f t="shared" si="34"/>
        <v>30</v>
      </c>
      <c r="K118" s="18"/>
    </row>
    <row r="119" spans="1:11" ht="16.05" customHeight="1" x14ac:dyDescent="0.3">
      <c r="A119" s="47" t="s">
        <v>170</v>
      </c>
      <c r="B119" s="22" t="s">
        <v>171</v>
      </c>
      <c r="C119" s="38">
        <v>0</v>
      </c>
      <c r="D119" s="18">
        <v>5</v>
      </c>
      <c r="E119" s="18">
        <v>5</v>
      </c>
      <c r="F119" s="92">
        <v>5</v>
      </c>
      <c r="G119" s="18">
        <v>10</v>
      </c>
      <c r="H119" s="92">
        <v>10</v>
      </c>
      <c r="I119" s="18">
        <f t="shared" si="33"/>
        <v>20</v>
      </c>
      <c r="J119" s="92">
        <f t="shared" si="34"/>
        <v>20</v>
      </c>
      <c r="K119" s="18"/>
    </row>
    <row r="120" spans="1:11" ht="16.05" customHeight="1" x14ac:dyDescent="0.3">
      <c r="A120" s="47" t="s">
        <v>172</v>
      </c>
      <c r="B120" s="22" t="s">
        <v>173</v>
      </c>
      <c r="C120" s="38">
        <v>0</v>
      </c>
      <c r="D120" s="18">
        <v>4</v>
      </c>
      <c r="E120" s="18">
        <v>4</v>
      </c>
      <c r="F120" s="92">
        <v>4</v>
      </c>
      <c r="G120" s="18">
        <v>6</v>
      </c>
      <c r="H120" s="92">
        <v>6</v>
      </c>
      <c r="I120" s="18">
        <f t="shared" si="33"/>
        <v>14</v>
      </c>
      <c r="J120" s="92">
        <f t="shared" si="34"/>
        <v>14</v>
      </c>
      <c r="K120" s="18"/>
    </row>
    <row r="121" spans="1:11" ht="16.05" customHeight="1" x14ac:dyDescent="0.3">
      <c r="A121" s="47" t="s">
        <v>174</v>
      </c>
      <c r="B121" s="22" t="s">
        <v>175</v>
      </c>
      <c r="C121" s="38">
        <v>0</v>
      </c>
      <c r="D121" s="18">
        <v>2</v>
      </c>
      <c r="E121" s="18">
        <v>0</v>
      </c>
      <c r="F121" s="92">
        <v>0</v>
      </c>
      <c r="G121" s="18">
        <v>0</v>
      </c>
      <c r="H121" s="92">
        <v>0</v>
      </c>
      <c r="I121" s="18">
        <f t="shared" si="33"/>
        <v>2</v>
      </c>
      <c r="J121" s="92">
        <f t="shared" si="34"/>
        <v>2</v>
      </c>
      <c r="K121" s="18"/>
    </row>
    <row r="122" spans="1:11" ht="28.2" customHeight="1" x14ac:dyDescent="0.3">
      <c r="A122" s="47" t="s">
        <v>176</v>
      </c>
      <c r="B122" s="22" t="s">
        <v>177</v>
      </c>
      <c r="C122" s="38">
        <v>0</v>
      </c>
      <c r="D122" s="18">
        <v>0</v>
      </c>
      <c r="E122" s="18">
        <v>0</v>
      </c>
      <c r="F122" s="92">
        <v>0</v>
      </c>
      <c r="G122" s="18">
        <v>0</v>
      </c>
      <c r="H122" s="92">
        <v>12</v>
      </c>
      <c r="I122" s="18">
        <f t="shared" si="33"/>
        <v>0</v>
      </c>
      <c r="J122" s="92">
        <f t="shared" si="34"/>
        <v>12</v>
      </c>
      <c r="K122" s="26" t="s">
        <v>205</v>
      </c>
    </row>
    <row r="123" spans="1:11" s="16" customFormat="1" ht="16.05" customHeight="1" x14ac:dyDescent="0.3">
      <c r="A123" s="89" t="s">
        <v>178</v>
      </c>
      <c r="B123" s="13" t="s">
        <v>179</v>
      </c>
      <c r="C123" s="80">
        <v>0</v>
      </c>
      <c r="D123" s="17">
        <f t="shared" ref="D123:J123" si="35">SUM(D124:D126)</f>
        <v>14</v>
      </c>
      <c r="E123" s="17">
        <f t="shared" si="35"/>
        <v>12</v>
      </c>
      <c r="F123" s="78">
        <f t="shared" si="35"/>
        <v>14</v>
      </c>
      <c r="G123" s="17">
        <f t="shared" si="35"/>
        <v>13</v>
      </c>
      <c r="H123" s="78">
        <f t="shared" si="35"/>
        <v>13</v>
      </c>
      <c r="I123" s="17">
        <f t="shared" si="35"/>
        <v>39</v>
      </c>
      <c r="J123" s="78">
        <f t="shared" si="35"/>
        <v>41</v>
      </c>
      <c r="K123" s="18"/>
    </row>
    <row r="124" spans="1:11" ht="16.05" customHeight="1" x14ac:dyDescent="0.3">
      <c r="A124" s="47" t="s">
        <v>180</v>
      </c>
      <c r="B124" s="22" t="s">
        <v>181</v>
      </c>
      <c r="C124" s="38">
        <v>0</v>
      </c>
      <c r="D124" s="18">
        <v>7</v>
      </c>
      <c r="E124" s="18">
        <v>10</v>
      </c>
      <c r="F124" s="92">
        <v>10</v>
      </c>
      <c r="G124" s="18">
        <v>10</v>
      </c>
      <c r="H124" s="92">
        <v>10</v>
      </c>
      <c r="I124" s="18">
        <f>D124+E124+G124</f>
        <v>27</v>
      </c>
      <c r="J124" s="92">
        <f>D124+F124+H124</f>
        <v>27</v>
      </c>
      <c r="K124" s="18"/>
    </row>
    <row r="125" spans="1:11" ht="15.6" customHeight="1" x14ac:dyDescent="0.3">
      <c r="A125" s="47" t="s">
        <v>182</v>
      </c>
      <c r="B125" s="22" t="s">
        <v>183</v>
      </c>
      <c r="C125" s="38">
        <v>0</v>
      </c>
      <c r="D125" s="18">
        <v>4</v>
      </c>
      <c r="E125" s="18">
        <v>2</v>
      </c>
      <c r="F125" s="92">
        <v>4</v>
      </c>
      <c r="G125" s="18">
        <v>3</v>
      </c>
      <c r="H125" s="92">
        <v>3</v>
      </c>
      <c r="I125" s="18">
        <f>D125+E125+G125</f>
        <v>9</v>
      </c>
      <c r="J125" s="92">
        <f>D125+F125+H125</f>
        <v>11</v>
      </c>
      <c r="K125" s="18"/>
    </row>
    <row r="126" spans="1:11" ht="16.05" customHeight="1" x14ac:dyDescent="0.3">
      <c r="A126" s="47" t="s">
        <v>184</v>
      </c>
      <c r="B126" s="22" t="s">
        <v>185</v>
      </c>
      <c r="C126" s="38">
        <v>0</v>
      </c>
      <c r="D126" s="18">
        <v>3</v>
      </c>
      <c r="E126" s="18">
        <v>0</v>
      </c>
      <c r="F126" s="92">
        <v>0</v>
      </c>
      <c r="G126" s="18">
        <v>0</v>
      </c>
      <c r="H126" s="92">
        <v>0</v>
      </c>
      <c r="I126" s="18">
        <f>D126+E126+G126</f>
        <v>3</v>
      </c>
      <c r="J126" s="92">
        <f>D126+F126+H126</f>
        <v>3</v>
      </c>
      <c r="K126" s="18"/>
    </row>
    <row r="127" spans="1:11" s="16" customFormat="1" ht="16.8" customHeight="1" x14ac:dyDescent="0.3">
      <c r="A127" s="61" t="s">
        <v>186</v>
      </c>
      <c r="B127" s="13" t="s">
        <v>187</v>
      </c>
      <c r="C127" s="17">
        <f t="shared" ref="C127:J127" si="36">SUM(C128:C131)</f>
        <v>0</v>
      </c>
      <c r="D127" s="17">
        <f t="shared" si="36"/>
        <v>0</v>
      </c>
      <c r="E127" s="17">
        <f t="shared" si="36"/>
        <v>70</v>
      </c>
      <c r="F127" s="78">
        <f t="shared" si="36"/>
        <v>111</v>
      </c>
      <c r="G127" s="17">
        <f t="shared" si="36"/>
        <v>80</v>
      </c>
      <c r="H127" s="78">
        <f t="shared" si="36"/>
        <v>63</v>
      </c>
      <c r="I127" s="17">
        <f t="shared" si="36"/>
        <v>150</v>
      </c>
      <c r="J127" s="78">
        <f t="shared" si="36"/>
        <v>174</v>
      </c>
      <c r="K127" s="18"/>
    </row>
    <row r="128" spans="1:11" ht="42.6" customHeight="1" x14ac:dyDescent="0.3">
      <c r="A128" s="77" t="s">
        <v>188</v>
      </c>
      <c r="B128" s="83" t="s">
        <v>291</v>
      </c>
      <c r="C128" s="18">
        <f t="shared" ref="C128" si="37">SUM(C129:C132)</f>
        <v>0</v>
      </c>
      <c r="D128" s="18">
        <v>0</v>
      </c>
      <c r="E128" s="18">
        <v>0</v>
      </c>
      <c r="F128" s="92">
        <v>0</v>
      </c>
      <c r="G128" s="18">
        <v>10</v>
      </c>
      <c r="H128" s="92">
        <v>10</v>
      </c>
      <c r="I128" s="18">
        <f>D128+E128+G128</f>
        <v>10</v>
      </c>
      <c r="J128" s="92">
        <f>D128+F128+H128</f>
        <v>10</v>
      </c>
      <c r="K128" s="26" t="s">
        <v>284</v>
      </c>
    </row>
    <row r="129" spans="1:11" ht="16.05" customHeight="1" x14ac:dyDescent="0.3">
      <c r="A129" s="77" t="s">
        <v>189</v>
      </c>
      <c r="B129" s="37" t="s">
        <v>190</v>
      </c>
      <c r="C129" s="18">
        <f t="shared" ref="C129" si="38">SUM(C130:C133)</f>
        <v>0</v>
      </c>
      <c r="D129" s="18">
        <v>0</v>
      </c>
      <c r="E129" s="18">
        <v>70</v>
      </c>
      <c r="F129" s="92">
        <v>57</v>
      </c>
      <c r="G129" s="18">
        <v>70</v>
      </c>
      <c r="H129" s="92">
        <v>33</v>
      </c>
      <c r="I129" s="18">
        <f>D129+E129+G129</f>
        <v>140</v>
      </c>
      <c r="J129" s="92">
        <f>D129+F129+H129</f>
        <v>90</v>
      </c>
      <c r="K129" s="43" t="s">
        <v>303</v>
      </c>
    </row>
    <row r="130" spans="1:11" ht="18" customHeight="1" x14ac:dyDescent="0.3">
      <c r="A130" s="77" t="s">
        <v>191</v>
      </c>
      <c r="B130" s="37" t="s">
        <v>210</v>
      </c>
      <c r="C130" s="18">
        <f t="shared" ref="C130" si="39">SUM(C131:C134)</f>
        <v>0</v>
      </c>
      <c r="D130" s="18">
        <v>0</v>
      </c>
      <c r="E130" s="18">
        <v>0</v>
      </c>
      <c r="F130" s="92">
        <v>54</v>
      </c>
      <c r="G130" s="18">
        <v>0</v>
      </c>
      <c r="H130" s="92">
        <v>0</v>
      </c>
      <c r="I130" s="18">
        <f>D130+E130+G130</f>
        <v>0</v>
      </c>
      <c r="J130" s="92">
        <f>D130+F130+H130</f>
        <v>54</v>
      </c>
      <c r="K130" s="26" t="s">
        <v>239</v>
      </c>
    </row>
    <row r="131" spans="1:11" ht="16.05" customHeight="1" x14ac:dyDescent="0.3">
      <c r="A131" s="77" t="s">
        <v>238</v>
      </c>
      <c r="B131" s="22" t="s">
        <v>199</v>
      </c>
      <c r="C131" s="18">
        <f>SUM(C132:C135)</f>
        <v>0</v>
      </c>
      <c r="D131" s="18">
        <v>0</v>
      </c>
      <c r="E131" s="18">
        <v>0</v>
      </c>
      <c r="F131" s="92">
        <v>0</v>
      </c>
      <c r="G131" s="18">
        <v>0</v>
      </c>
      <c r="H131" s="92">
        <v>20</v>
      </c>
      <c r="I131" s="18">
        <f>D131+E131+G131</f>
        <v>0</v>
      </c>
      <c r="J131" s="92">
        <f>D131+F131+H131</f>
        <v>20</v>
      </c>
      <c r="K131" s="65" t="s">
        <v>206</v>
      </c>
    </row>
    <row r="132" spans="1:11" s="1" customFormat="1" ht="12.75" customHeight="1" x14ac:dyDescent="0.3">
      <c r="E132" s="56"/>
      <c r="F132" s="6"/>
      <c r="G132" s="5"/>
      <c r="H132" s="5"/>
    </row>
    <row r="133" spans="1:11" s="1" customFormat="1" ht="12.75" customHeight="1" x14ac:dyDescent="0.3">
      <c r="B133" s="2"/>
      <c r="D133" s="5"/>
      <c r="E133" s="56"/>
      <c r="F133" s="6"/>
    </row>
    <row r="134" spans="1:11" s="1" customFormat="1" ht="12.75" customHeight="1" x14ac:dyDescent="0.3">
      <c r="B134" s="2"/>
      <c r="D134" s="5"/>
      <c r="E134" s="56"/>
      <c r="F134" s="6"/>
    </row>
    <row r="135" spans="1:11" s="1" customFormat="1" ht="12.75" customHeight="1" x14ac:dyDescent="0.3">
      <c r="B135" s="2" t="s">
        <v>192</v>
      </c>
      <c r="C135" s="1" t="s">
        <v>244</v>
      </c>
      <c r="D135" s="5" t="s">
        <v>193</v>
      </c>
      <c r="E135" s="56"/>
      <c r="F135" s="6"/>
    </row>
    <row r="136" spans="1:11" s="1" customFormat="1" ht="12.75" customHeight="1" x14ac:dyDescent="0.3">
      <c r="B136" s="2"/>
      <c r="D136" s="5"/>
      <c r="E136" s="56"/>
      <c r="F136" s="6"/>
    </row>
    <row r="137" spans="1:11" s="1" customFormat="1" ht="12.75" customHeight="1" x14ac:dyDescent="0.3">
      <c r="B137" s="2"/>
      <c r="D137" s="5"/>
      <c r="E137" s="56"/>
      <c r="F137" s="6"/>
    </row>
    <row r="138" spans="1:11" s="1" customFormat="1" ht="12.75" customHeight="1" x14ac:dyDescent="0.3">
      <c r="B138" s="2"/>
      <c r="D138" s="5"/>
      <c r="E138" s="56"/>
      <c r="F138" s="6"/>
    </row>
    <row r="139" spans="1:11" s="1" customFormat="1" ht="12.75" customHeight="1" x14ac:dyDescent="0.3">
      <c r="B139" s="2"/>
      <c r="D139" s="5"/>
      <c r="E139" s="56"/>
      <c r="F139" s="6"/>
    </row>
    <row r="140" spans="1:11" s="1" customFormat="1" ht="12.75" customHeight="1" x14ac:dyDescent="0.3">
      <c r="B140" s="2"/>
      <c r="D140" s="5"/>
      <c r="E140" s="56"/>
      <c r="F140" s="6"/>
    </row>
    <row r="141" spans="1:11" s="1" customFormat="1" ht="12.75" customHeight="1" x14ac:dyDescent="0.3">
      <c r="B141" s="2"/>
      <c r="D141" s="5"/>
      <c r="E141" s="56"/>
      <c r="F141" s="6"/>
    </row>
    <row r="142" spans="1:11" s="1" customFormat="1" ht="12.75" customHeight="1" x14ac:dyDescent="0.3">
      <c r="B142" s="2"/>
      <c r="D142" s="5"/>
      <c r="E142" s="56"/>
      <c r="F142" s="6"/>
    </row>
    <row r="143" spans="1:11" s="1" customFormat="1" ht="12.75" customHeight="1" x14ac:dyDescent="0.3">
      <c r="B143" s="2"/>
      <c r="D143" s="5"/>
      <c r="E143" s="56"/>
      <c r="F143" s="6"/>
    </row>
    <row r="144" spans="1:11" s="1" customFormat="1" ht="12.75" customHeight="1" x14ac:dyDescent="0.3">
      <c r="B144" s="2"/>
      <c r="D144" s="5"/>
      <c r="E144" s="56"/>
      <c r="F144" s="6"/>
    </row>
    <row r="145" spans="2:6" s="1" customFormat="1" ht="12.75" customHeight="1" x14ac:dyDescent="0.3">
      <c r="B145" s="2"/>
      <c r="D145" s="5"/>
      <c r="E145" s="56"/>
      <c r="F145" s="6"/>
    </row>
    <row r="146" spans="2:6" s="1" customFormat="1" ht="12.75" customHeight="1" x14ac:dyDescent="0.3">
      <c r="B146" s="2"/>
      <c r="D146" s="5"/>
      <c r="E146" s="56"/>
      <c r="F146" s="6"/>
    </row>
    <row r="147" spans="2:6" s="1" customFormat="1" ht="12.75" customHeight="1" x14ac:dyDescent="0.3">
      <c r="B147" s="2"/>
      <c r="D147" s="5"/>
      <c r="E147" s="56"/>
      <c r="F147" s="6"/>
    </row>
    <row r="148" spans="2:6" s="1" customFormat="1" ht="12.75" customHeight="1" x14ac:dyDescent="0.3">
      <c r="B148" s="2"/>
      <c r="D148" s="5"/>
      <c r="E148" s="56"/>
      <c r="F148" s="6"/>
    </row>
    <row r="149" spans="2:6" s="1" customFormat="1" ht="12.75" customHeight="1" x14ac:dyDescent="0.3">
      <c r="B149" s="2"/>
      <c r="D149" s="5"/>
      <c r="E149" s="56"/>
      <c r="F149" s="6"/>
    </row>
    <row r="150" spans="2:6" s="1" customFormat="1" ht="12.75" customHeight="1" x14ac:dyDescent="0.3">
      <c r="B150" s="2"/>
      <c r="D150" s="5"/>
      <c r="E150" s="56"/>
      <c r="F150" s="6"/>
    </row>
    <row r="151" spans="2:6" s="1" customFormat="1" ht="12.75" customHeight="1" x14ac:dyDescent="0.3">
      <c r="B151" s="2"/>
      <c r="D151" s="5"/>
      <c r="E151" s="56"/>
      <c r="F151" s="6"/>
    </row>
    <row r="152" spans="2:6" s="1" customFormat="1" ht="12.75" customHeight="1" x14ac:dyDescent="0.3">
      <c r="B152" s="2"/>
      <c r="D152" s="5"/>
      <c r="E152" s="56"/>
      <c r="F152" s="6"/>
    </row>
    <row r="153" spans="2:6" s="1" customFormat="1" ht="12.75" customHeight="1" x14ac:dyDescent="0.3">
      <c r="B153" s="2"/>
      <c r="D153" s="5"/>
      <c r="E153" s="56"/>
      <c r="F153" s="6"/>
    </row>
    <row r="154" spans="2:6" s="1" customFormat="1" ht="12.75" customHeight="1" x14ac:dyDescent="0.3">
      <c r="B154" s="2"/>
      <c r="D154" s="5"/>
      <c r="E154" s="56"/>
      <c r="F154" s="6"/>
    </row>
    <row r="155" spans="2:6" s="1" customFormat="1" ht="12.75" customHeight="1" x14ac:dyDescent="0.3">
      <c r="B155" s="2"/>
      <c r="D155" s="5"/>
      <c r="E155" s="56"/>
      <c r="F155" s="6"/>
    </row>
    <row r="156" spans="2:6" s="1" customFormat="1" ht="12.75" customHeight="1" x14ac:dyDescent="0.3">
      <c r="B156" s="2"/>
      <c r="D156" s="5"/>
      <c r="E156" s="56"/>
      <c r="F156" s="6"/>
    </row>
    <row r="157" spans="2:6" s="1" customFormat="1" ht="12.75" customHeight="1" x14ac:dyDescent="0.3">
      <c r="B157" s="2"/>
      <c r="D157" s="5"/>
      <c r="E157" s="56"/>
      <c r="F157" s="6"/>
    </row>
    <row r="158" spans="2:6" s="1" customFormat="1" ht="12.75" customHeight="1" x14ac:dyDescent="0.3">
      <c r="B158" s="2"/>
      <c r="D158" s="5"/>
      <c r="E158" s="56"/>
      <c r="F158" s="6"/>
    </row>
    <row r="159" spans="2:6" s="1" customFormat="1" ht="12.75" customHeight="1" x14ac:dyDescent="0.3">
      <c r="B159" s="2"/>
      <c r="D159" s="5"/>
      <c r="E159" s="56"/>
      <c r="F159" s="6"/>
    </row>
    <row r="160" spans="2:6" s="1" customFormat="1" ht="12.75" customHeight="1" x14ac:dyDescent="0.3">
      <c r="B160" s="2"/>
      <c r="D160" s="5"/>
      <c r="E160" s="56"/>
      <c r="F160" s="6"/>
    </row>
  </sheetData>
  <autoFilter ref="A7:K132">
    <filterColumn colId="1">
      <colorFilter dxfId="2"/>
    </filterColumn>
    <filterColumn colId="3" showButton="0"/>
    <filterColumn colId="4" showButton="0"/>
    <filterColumn colId="5" showButton="0"/>
    <filterColumn colId="6" showButton="0"/>
    <filterColumn colId="7" showButton="0"/>
  </autoFilter>
  <mergeCells count="6">
    <mergeCell ref="H1:J3"/>
    <mergeCell ref="A4:E4"/>
    <mergeCell ref="A7:A8"/>
    <mergeCell ref="B7:B8"/>
    <mergeCell ref="C7:C8"/>
    <mergeCell ref="D7:I7"/>
  </mergeCells>
  <conditionalFormatting sqref="B36:B40 B26:B28 B21:B22 B16:B17 B19:C20 B24:C25 B14:C15">
    <cfRule type="cellIs" dxfId="1" priority="1" stopIfTrue="1" operator="equal">
      <formula>0</formula>
    </cfRule>
  </conditionalFormatting>
  <pageMargins left="0.78740157480314965" right="0.31496062992125984" top="0.74803149606299213" bottom="0.39370078740157483" header="0" footer="0"/>
  <pageSetup paperSize="8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tabSelected="1" zoomScale="117" zoomScaleNormal="117" workbookViewId="0">
      <selection activeCell="B74" sqref="B74"/>
    </sheetView>
  </sheetViews>
  <sheetFormatPr defaultColWidth="9.109375" defaultRowHeight="13.2" x14ac:dyDescent="0.3"/>
  <cols>
    <col min="1" max="1" width="8.6640625" style="1" customWidth="1"/>
    <col min="2" max="2" width="92.88671875" style="2" customWidth="1"/>
    <col min="3" max="4" width="13.6640625" style="1" customWidth="1"/>
    <col min="5" max="5" width="13.6640625" style="6" customWidth="1"/>
    <col min="6" max="6" width="15.6640625" style="1" customWidth="1"/>
    <col min="7" max="7" width="16.21875" style="1" customWidth="1"/>
    <col min="8" max="16384" width="9.109375" style="2"/>
  </cols>
  <sheetData>
    <row r="1" spans="1:7" ht="13.8" x14ac:dyDescent="0.3">
      <c r="E1" s="3"/>
      <c r="F1" s="4"/>
      <c r="G1" s="4"/>
    </row>
    <row r="2" spans="1:7" ht="13.8" customHeight="1" x14ac:dyDescent="0.3">
      <c r="E2" s="2"/>
      <c r="F2" s="138" t="s">
        <v>319</v>
      </c>
      <c r="G2" s="138"/>
    </row>
    <row r="3" spans="1:7" ht="17.399999999999999" customHeight="1" x14ac:dyDescent="0.3">
      <c r="E3" s="103"/>
      <c r="F3" s="138"/>
      <c r="G3" s="138"/>
    </row>
    <row r="4" spans="1:7" ht="15" customHeight="1" x14ac:dyDescent="0.3">
      <c r="A4" s="139" t="s">
        <v>249</v>
      </c>
      <c r="B4" s="139"/>
      <c r="C4" s="139"/>
      <c r="D4" s="139"/>
      <c r="E4" s="9"/>
      <c r="F4" s="9"/>
      <c r="G4" s="9"/>
    </row>
    <row r="5" spans="1:7" ht="9.6" customHeight="1" x14ac:dyDescent="0.3">
      <c r="B5" s="134" t="s">
        <v>252</v>
      </c>
      <c r="C5" s="134"/>
      <c r="D5" s="134"/>
      <c r="E5" s="134"/>
      <c r="F5" s="134"/>
      <c r="G5" s="134"/>
    </row>
    <row r="6" spans="1:7" ht="21.6" customHeight="1" thickBot="1" x14ac:dyDescent="0.3">
      <c r="B6" s="82"/>
      <c r="C6" s="79"/>
      <c r="D6" s="10"/>
      <c r="F6" s="57"/>
      <c r="G6" s="1" t="s">
        <v>0</v>
      </c>
    </row>
    <row r="7" spans="1:7" ht="50.4" customHeight="1" thickBot="1" x14ac:dyDescent="0.35">
      <c r="A7" s="124" t="s">
        <v>1</v>
      </c>
      <c r="B7" s="125" t="s">
        <v>2</v>
      </c>
      <c r="C7" s="126" t="s">
        <v>3</v>
      </c>
      <c r="D7" s="126" t="s">
        <v>240</v>
      </c>
      <c r="E7" s="127" t="s">
        <v>241</v>
      </c>
      <c r="F7" s="126" t="s">
        <v>242</v>
      </c>
      <c r="G7" s="128" t="s">
        <v>243</v>
      </c>
    </row>
    <row r="8" spans="1:7" s="16" customFormat="1" ht="16.05" customHeight="1" x14ac:dyDescent="0.3">
      <c r="A8" s="113" t="s">
        <v>6</v>
      </c>
      <c r="B8" s="100" t="s">
        <v>7</v>
      </c>
      <c r="C8" s="101">
        <f t="shared" ref="C8:G8" si="0">C9+C12+C17+C22+C28</f>
        <v>5196</v>
      </c>
      <c r="D8" s="101">
        <f t="shared" si="0"/>
        <v>4249</v>
      </c>
      <c r="E8" s="101">
        <f t="shared" si="0"/>
        <v>4894</v>
      </c>
      <c r="F8" s="101">
        <f t="shared" si="0"/>
        <v>1580</v>
      </c>
      <c r="G8" s="114">
        <f t="shared" si="0"/>
        <v>10723</v>
      </c>
    </row>
    <row r="9" spans="1:7" s="16" customFormat="1" ht="16.05" customHeight="1" x14ac:dyDescent="0.3">
      <c r="A9" s="104" t="s">
        <v>8</v>
      </c>
      <c r="B9" s="13" t="s">
        <v>9</v>
      </c>
      <c r="C9" s="17">
        <v>155</v>
      </c>
      <c r="D9" s="17">
        <v>536</v>
      </c>
      <c r="E9" s="17">
        <v>536</v>
      </c>
      <c r="F9" s="17">
        <v>536</v>
      </c>
      <c r="G9" s="105">
        <f>D9+E9+F9</f>
        <v>1608</v>
      </c>
    </row>
    <row r="10" spans="1:7" ht="16.05" customHeight="1" x14ac:dyDescent="0.3">
      <c r="A10" s="106" t="s">
        <v>10</v>
      </c>
      <c r="B10" s="20" t="s">
        <v>11</v>
      </c>
      <c r="C10" s="70">
        <v>0</v>
      </c>
      <c r="D10" s="58">
        <v>26</v>
      </c>
      <c r="E10" s="58">
        <v>26</v>
      </c>
      <c r="F10" s="58">
        <v>26</v>
      </c>
      <c r="G10" s="105">
        <f>D10+E10+F10</f>
        <v>78</v>
      </c>
    </row>
    <row r="11" spans="1:7" ht="16.05" customHeight="1" x14ac:dyDescent="0.25">
      <c r="A11" s="107" t="s">
        <v>12</v>
      </c>
      <c r="B11" s="22" t="s">
        <v>13</v>
      </c>
      <c r="C11" s="18"/>
      <c r="D11" s="59"/>
      <c r="E11" s="59"/>
      <c r="F11" s="59"/>
      <c r="G11" s="108"/>
    </row>
    <row r="12" spans="1:7" s="16" customFormat="1" ht="16.05" customHeight="1" x14ac:dyDescent="0.3">
      <c r="A12" s="104" t="s">
        <v>14</v>
      </c>
      <c r="B12" s="13" t="s">
        <v>15</v>
      </c>
      <c r="C12" s="17">
        <f>C13+C14+C15+C16</f>
        <v>765</v>
      </c>
      <c r="D12" s="17">
        <f t="shared" ref="D12:G12" si="1">D13+D14+D15+D16</f>
        <v>540</v>
      </c>
      <c r="E12" s="17">
        <f t="shared" si="1"/>
        <v>547</v>
      </c>
      <c r="F12" s="17">
        <f t="shared" si="1"/>
        <v>82</v>
      </c>
      <c r="G12" s="105">
        <f t="shared" si="1"/>
        <v>1169</v>
      </c>
    </row>
    <row r="13" spans="1:7" s="23" customFormat="1" ht="16.05" customHeight="1" x14ac:dyDescent="0.3">
      <c r="A13" s="106" t="s">
        <v>16</v>
      </c>
      <c r="B13" s="24" t="s">
        <v>17</v>
      </c>
      <c r="C13" s="71">
        <v>177</v>
      </c>
      <c r="D13" s="58">
        <v>112</v>
      </c>
      <c r="E13" s="58">
        <v>138</v>
      </c>
      <c r="F13" s="58">
        <v>14</v>
      </c>
      <c r="G13" s="108">
        <f>D13+E13+F13</f>
        <v>264</v>
      </c>
    </row>
    <row r="14" spans="1:7" s="23" customFormat="1" ht="22.8" customHeight="1" x14ac:dyDescent="0.3">
      <c r="A14" s="106" t="s">
        <v>18</v>
      </c>
      <c r="B14" s="24" t="s">
        <v>19</v>
      </c>
      <c r="C14" s="71">
        <v>588</v>
      </c>
      <c r="D14" s="58">
        <v>308</v>
      </c>
      <c r="E14" s="58">
        <v>80</v>
      </c>
      <c r="F14" s="58">
        <v>41</v>
      </c>
      <c r="G14" s="108">
        <f>D14+E14+F14</f>
        <v>429</v>
      </c>
    </row>
    <row r="15" spans="1:7" s="23" customFormat="1" ht="16.05" customHeight="1" x14ac:dyDescent="0.3">
      <c r="A15" s="109" t="s">
        <v>20</v>
      </c>
      <c r="B15" s="24" t="s">
        <v>21</v>
      </c>
      <c r="C15" s="18">
        <v>0</v>
      </c>
      <c r="D15" s="58">
        <v>120</v>
      </c>
      <c r="E15" s="58">
        <v>246</v>
      </c>
      <c r="F15" s="58">
        <v>18</v>
      </c>
      <c r="G15" s="108">
        <f>D15+E15+F15</f>
        <v>384</v>
      </c>
    </row>
    <row r="16" spans="1:7" s="23" customFormat="1" ht="16.05" customHeight="1" x14ac:dyDescent="0.3">
      <c r="A16" s="106" t="s">
        <v>22</v>
      </c>
      <c r="B16" s="24" t="s">
        <v>23</v>
      </c>
      <c r="C16" s="18">
        <v>0</v>
      </c>
      <c r="D16" s="58">
        <v>0</v>
      </c>
      <c r="E16" s="58">
        <v>83</v>
      </c>
      <c r="F16" s="58">
        <v>9</v>
      </c>
      <c r="G16" s="108">
        <f>D16+E16+F16</f>
        <v>92</v>
      </c>
    </row>
    <row r="17" spans="1:7" ht="16.05" customHeight="1" x14ac:dyDescent="0.3">
      <c r="A17" s="104" t="s">
        <v>24</v>
      </c>
      <c r="B17" s="13" t="s">
        <v>25</v>
      </c>
      <c r="C17" s="17">
        <f>C18+C19+C20+C21</f>
        <v>768</v>
      </c>
      <c r="D17" s="17">
        <f t="shared" ref="D17:G17" si="2">D18+D19+D20+D21</f>
        <v>517</v>
      </c>
      <c r="E17" s="17">
        <f t="shared" si="2"/>
        <v>382</v>
      </c>
      <c r="F17" s="17">
        <f t="shared" si="2"/>
        <v>177</v>
      </c>
      <c r="G17" s="105">
        <f t="shared" si="2"/>
        <v>1076</v>
      </c>
    </row>
    <row r="18" spans="1:7" s="23" customFormat="1" ht="16.05" customHeight="1" x14ac:dyDescent="0.3">
      <c r="A18" s="106" t="s">
        <v>26</v>
      </c>
      <c r="B18" s="24" t="s">
        <v>17</v>
      </c>
      <c r="C18" s="71">
        <v>177</v>
      </c>
      <c r="D18" s="58">
        <v>54</v>
      </c>
      <c r="E18" s="58">
        <v>149</v>
      </c>
      <c r="F18" s="58">
        <v>62</v>
      </c>
      <c r="G18" s="108">
        <f>D18+E18+F18</f>
        <v>265</v>
      </c>
    </row>
    <row r="19" spans="1:7" s="23" customFormat="1" ht="22.8" customHeight="1" x14ac:dyDescent="0.3">
      <c r="A19" s="106" t="s">
        <v>27</v>
      </c>
      <c r="B19" s="24" t="s">
        <v>19</v>
      </c>
      <c r="C19" s="71">
        <v>591</v>
      </c>
      <c r="D19" s="58">
        <v>392</v>
      </c>
      <c r="E19" s="58">
        <v>34</v>
      </c>
      <c r="F19" s="58">
        <v>0</v>
      </c>
      <c r="G19" s="108">
        <f>D19+E19+F19</f>
        <v>426</v>
      </c>
    </row>
    <row r="20" spans="1:7" s="23" customFormat="1" ht="16.05" customHeight="1" x14ac:dyDescent="0.3">
      <c r="A20" s="106" t="s">
        <v>28</v>
      </c>
      <c r="B20" s="24" t="s">
        <v>21</v>
      </c>
      <c r="C20" s="18">
        <v>0</v>
      </c>
      <c r="D20" s="58">
        <v>71</v>
      </c>
      <c r="E20" s="58">
        <v>199</v>
      </c>
      <c r="F20" s="58">
        <v>115</v>
      </c>
      <c r="G20" s="108">
        <f>D20+E20+F20</f>
        <v>385</v>
      </c>
    </row>
    <row r="21" spans="1:7" s="23" customFormat="1" ht="16.05" customHeight="1" x14ac:dyDescent="0.3">
      <c r="A21" s="106" t="s">
        <v>29</v>
      </c>
      <c r="B21" s="24" t="s">
        <v>23</v>
      </c>
      <c r="C21" s="18">
        <v>0</v>
      </c>
      <c r="D21" s="18">
        <v>0</v>
      </c>
      <c r="E21" s="18">
        <v>0</v>
      </c>
      <c r="F21" s="18">
        <v>0</v>
      </c>
      <c r="G21" s="108">
        <f>D21+E21+F21</f>
        <v>0</v>
      </c>
    </row>
    <row r="22" spans="1:7" s="16" customFormat="1" ht="16.05" customHeight="1" x14ac:dyDescent="0.3">
      <c r="A22" s="104" t="s">
        <v>30</v>
      </c>
      <c r="B22" s="13" t="s">
        <v>31</v>
      </c>
      <c r="C22" s="17">
        <f>C23+C24+C25+C26+C27</f>
        <v>3508</v>
      </c>
      <c r="D22" s="17">
        <f t="shared" ref="D22:G22" si="3">D23+D24+D25+D26+D27</f>
        <v>2610</v>
      </c>
      <c r="E22" s="17">
        <f t="shared" si="3"/>
        <v>2980</v>
      </c>
      <c r="F22" s="17">
        <f t="shared" si="3"/>
        <v>731</v>
      </c>
      <c r="G22" s="105">
        <f t="shared" si="3"/>
        <v>6321</v>
      </c>
    </row>
    <row r="23" spans="1:7" s="23" customFormat="1" ht="16.05" customHeight="1" x14ac:dyDescent="0.3">
      <c r="A23" s="106" t="s">
        <v>32</v>
      </c>
      <c r="B23" s="24" t="s">
        <v>17</v>
      </c>
      <c r="C23" s="71">
        <v>2009</v>
      </c>
      <c r="D23" s="58">
        <v>892</v>
      </c>
      <c r="E23" s="58">
        <v>467</v>
      </c>
      <c r="F23" s="58">
        <v>125</v>
      </c>
      <c r="G23" s="108">
        <f>D23+E23+F23</f>
        <v>1484</v>
      </c>
    </row>
    <row r="24" spans="1:7" s="23" customFormat="1" ht="22.8" customHeight="1" x14ac:dyDescent="0.3">
      <c r="A24" s="106" t="s">
        <v>33</v>
      </c>
      <c r="B24" s="24" t="s">
        <v>19</v>
      </c>
      <c r="C24" s="71">
        <f>1499</f>
        <v>1499</v>
      </c>
      <c r="D24" s="58">
        <f>487+415</f>
        <v>902</v>
      </c>
      <c r="E24" s="58">
        <v>67</v>
      </c>
      <c r="F24" s="58">
        <v>0</v>
      </c>
      <c r="G24" s="108">
        <f>D24+E24+F24</f>
        <v>969</v>
      </c>
    </row>
    <row r="25" spans="1:7" s="23" customFormat="1" ht="16.05" customHeight="1" x14ac:dyDescent="0.3">
      <c r="A25" s="109" t="s">
        <v>34</v>
      </c>
      <c r="B25" s="24" t="s">
        <v>21</v>
      </c>
      <c r="C25" s="72">
        <v>0</v>
      </c>
      <c r="D25" s="58">
        <v>764</v>
      </c>
      <c r="E25" s="58">
        <v>1779</v>
      </c>
      <c r="F25" s="58">
        <v>533</v>
      </c>
      <c r="G25" s="108">
        <f>D25+E25+F25</f>
        <v>3076</v>
      </c>
    </row>
    <row r="26" spans="1:7" s="23" customFormat="1" ht="16.05" customHeight="1" x14ac:dyDescent="0.3">
      <c r="A26" s="106" t="s">
        <v>35</v>
      </c>
      <c r="B26" s="24" t="s">
        <v>23</v>
      </c>
      <c r="C26" s="72">
        <v>0</v>
      </c>
      <c r="D26" s="58">
        <v>0</v>
      </c>
      <c r="E26" s="58">
        <v>658</v>
      </c>
      <c r="F26" s="58">
        <v>73</v>
      </c>
      <c r="G26" s="108">
        <f>D26+E26+F26</f>
        <v>731</v>
      </c>
    </row>
    <row r="27" spans="1:7" s="23" customFormat="1" ht="16.05" customHeight="1" x14ac:dyDescent="0.3">
      <c r="A27" s="106" t="s">
        <v>36</v>
      </c>
      <c r="B27" s="29" t="s">
        <v>37</v>
      </c>
      <c r="C27" s="72">
        <v>0</v>
      </c>
      <c r="D27" s="58">
        <v>52</v>
      </c>
      <c r="E27" s="58">
        <v>9</v>
      </c>
      <c r="F27" s="58"/>
      <c r="G27" s="108">
        <f>D27+E27+F27</f>
        <v>61</v>
      </c>
    </row>
    <row r="28" spans="1:7" s="16" customFormat="1" ht="16.05" customHeight="1" x14ac:dyDescent="0.3">
      <c r="A28" s="104" t="s">
        <v>38</v>
      </c>
      <c r="B28" s="87" t="s">
        <v>39</v>
      </c>
      <c r="C28" s="99">
        <f t="shared" ref="C28:G28" si="4">SUM(C29:C31)</f>
        <v>0</v>
      </c>
      <c r="D28" s="99">
        <f t="shared" si="4"/>
        <v>46</v>
      </c>
      <c r="E28" s="99">
        <f t="shared" si="4"/>
        <v>449</v>
      </c>
      <c r="F28" s="99">
        <f t="shared" si="4"/>
        <v>54</v>
      </c>
      <c r="G28" s="110">
        <f t="shared" si="4"/>
        <v>549</v>
      </c>
    </row>
    <row r="29" spans="1:7" ht="16.05" customHeight="1" x14ac:dyDescent="0.3">
      <c r="A29" s="107" t="s">
        <v>40</v>
      </c>
      <c r="B29" s="60" t="s">
        <v>230</v>
      </c>
      <c r="C29" s="18">
        <v>0</v>
      </c>
      <c r="D29" s="58">
        <v>0</v>
      </c>
      <c r="E29" s="58">
        <v>82</v>
      </c>
      <c r="F29" s="58">
        <v>9</v>
      </c>
      <c r="G29" s="108">
        <f>D29+E29+F29</f>
        <v>91</v>
      </c>
    </row>
    <row r="30" spans="1:7" ht="28.2" customHeight="1" x14ac:dyDescent="0.3">
      <c r="A30" s="107" t="s">
        <v>41</v>
      </c>
      <c r="B30" s="60" t="s">
        <v>231</v>
      </c>
      <c r="C30" s="18">
        <v>0</v>
      </c>
      <c r="D30" s="18">
        <v>0</v>
      </c>
      <c r="E30" s="18">
        <v>35</v>
      </c>
      <c r="F30" s="18">
        <v>0</v>
      </c>
      <c r="G30" s="108">
        <f>D30+E30+F30</f>
        <v>35</v>
      </c>
    </row>
    <row r="31" spans="1:7" ht="16.05" customHeight="1" x14ac:dyDescent="0.3">
      <c r="A31" s="107" t="s">
        <v>42</v>
      </c>
      <c r="B31" s="32" t="s">
        <v>322</v>
      </c>
      <c r="C31" s="18">
        <v>0</v>
      </c>
      <c r="D31" s="18">
        <v>46</v>
      </c>
      <c r="E31" s="18">
        <v>332</v>
      </c>
      <c r="F31" s="18">
        <v>45</v>
      </c>
      <c r="G31" s="108">
        <f>D31+E31+F31</f>
        <v>423</v>
      </c>
    </row>
    <row r="32" spans="1:7" ht="22.8" hidden="1" customHeight="1" thickBot="1" x14ac:dyDescent="0.35">
      <c r="A32" s="111"/>
      <c r="B32" s="68"/>
      <c r="C32" s="69"/>
      <c r="D32" s="69"/>
      <c r="E32" s="69"/>
      <c r="F32" s="69"/>
      <c r="G32" s="112"/>
    </row>
    <row r="33" spans="1:7" s="16" customFormat="1" ht="15" customHeight="1" x14ac:dyDescent="0.3">
      <c r="A33" s="113" t="s">
        <v>44</v>
      </c>
      <c r="B33" s="100" t="s">
        <v>45</v>
      </c>
      <c r="C33" s="101">
        <f t="shared" ref="C33:E33" si="5">C34+C40+C42</f>
        <v>5196</v>
      </c>
      <c r="D33" s="101">
        <f t="shared" si="5"/>
        <v>4249</v>
      </c>
      <c r="E33" s="101">
        <f t="shared" si="5"/>
        <v>4878</v>
      </c>
      <c r="F33" s="101">
        <f>F34+F40+F42</f>
        <v>1596</v>
      </c>
      <c r="G33" s="114">
        <f>D33+E33+F33</f>
        <v>10723</v>
      </c>
    </row>
    <row r="34" spans="1:7" s="16" customFormat="1" ht="15" customHeight="1" x14ac:dyDescent="0.3">
      <c r="A34" s="104" t="s">
        <v>46</v>
      </c>
      <c r="B34" s="13" t="s">
        <v>278</v>
      </c>
      <c r="C34" s="17">
        <f>C35+C36+C37+C38+C39</f>
        <v>5041</v>
      </c>
      <c r="D34" s="17">
        <f t="shared" ref="D34:E34" si="6">D35+D36+D37+D38+D39</f>
        <v>3755</v>
      </c>
      <c r="E34" s="17">
        <f t="shared" si="6"/>
        <v>4017</v>
      </c>
      <c r="F34" s="17">
        <f>F35+F36+F37+F38+F39</f>
        <v>999</v>
      </c>
      <c r="G34" s="105">
        <f>D34+E34+F34</f>
        <v>8771</v>
      </c>
    </row>
    <row r="35" spans="1:7" s="23" customFormat="1" ht="15" customHeight="1" x14ac:dyDescent="0.3">
      <c r="A35" s="106" t="s">
        <v>47</v>
      </c>
      <c r="B35" s="24" t="s">
        <v>17</v>
      </c>
      <c r="C35" s="58">
        <f t="shared" ref="C35:F35" si="7">C13+C18+C23</f>
        <v>2363</v>
      </c>
      <c r="D35" s="58">
        <f t="shared" si="7"/>
        <v>1058</v>
      </c>
      <c r="E35" s="58">
        <f t="shared" si="7"/>
        <v>754</v>
      </c>
      <c r="F35" s="58">
        <f t="shared" si="7"/>
        <v>201</v>
      </c>
      <c r="G35" s="108">
        <f>D35+E35+F35</f>
        <v>2013</v>
      </c>
    </row>
    <row r="36" spans="1:7" s="23" customFormat="1" ht="25.2" customHeight="1" x14ac:dyDescent="0.3">
      <c r="A36" s="106" t="s">
        <v>48</v>
      </c>
      <c r="B36" s="24" t="s">
        <v>49</v>
      </c>
      <c r="C36" s="58">
        <f>C14+C19+C24+C30</f>
        <v>2678</v>
      </c>
      <c r="D36" s="58">
        <f t="shared" ref="D36:G36" si="8">D14+D19+D24+D30</f>
        <v>1602</v>
      </c>
      <c r="E36" s="58">
        <f t="shared" si="8"/>
        <v>216</v>
      </c>
      <c r="F36" s="58">
        <f t="shared" si="8"/>
        <v>41</v>
      </c>
      <c r="G36" s="115">
        <f t="shared" si="8"/>
        <v>1859</v>
      </c>
    </row>
    <row r="37" spans="1:7" s="23" customFormat="1" ht="16.05" customHeight="1" x14ac:dyDescent="0.3">
      <c r="A37" s="109" t="s">
        <v>50</v>
      </c>
      <c r="B37" s="24" t="s">
        <v>21</v>
      </c>
      <c r="C37" s="58">
        <f>C15+C20+C25</f>
        <v>0</v>
      </c>
      <c r="D37" s="58">
        <f>D15+D20+D25</f>
        <v>955</v>
      </c>
      <c r="E37" s="58">
        <f t="shared" ref="E37:F37" si="9">E15+E20+E25</f>
        <v>2224</v>
      </c>
      <c r="F37" s="58">
        <f t="shared" si="9"/>
        <v>666</v>
      </c>
      <c r="G37" s="108">
        <f>D37+E37+F37</f>
        <v>3845</v>
      </c>
    </row>
    <row r="38" spans="1:7" s="23" customFormat="1" ht="16.05" customHeight="1" x14ac:dyDescent="0.3">
      <c r="A38" s="106" t="s">
        <v>51</v>
      </c>
      <c r="B38" s="24" t="s">
        <v>23</v>
      </c>
      <c r="C38" s="58">
        <f>C16+C21+C26+C29</f>
        <v>0</v>
      </c>
      <c r="D38" s="58">
        <f>D16+D21+D26+D29</f>
        <v>0</v>
      </c>
      <c r="E38" s="58">
        <f t="shared" ref="E38:G38" si="10">E16+E21+E26+E29</f>
        <v>823</v>
      </c>
      <c r="F38" s="58">
        <f t="shared" si="10"/>
        <v>91</v>
      </c>
      <c r="G38" s="115">
        <f t="shared" si="10"/>
        <v>914</v>
      </c>
    </row>
    <row r="39" spans="1:7" s="23" customFormat="1" ht="16.05" customHeight="1" x14ac:dyDescent="0.3">
      <c r="A39" s="106" t="s">
        <v>52</v>
      </c>
      <c r="B39" s="29" t="s">
        <v>37</v>
      </c>
      <c r="C39" s="58">
        <v>0</v>
      </c>
      <c r="D39" s="58">
        <v>140</v>
      </c>
      <c r="E39" s="58">
        <v>0</v>
      </c>
      <c r="F39" s="58">
        <v>0</v>
      </c>
      <c r="G39" s="108">
        <f>D39+E39+F39</f>
        <v>140</v>
      </c>
    </row>
    <row r="40" spans="1:7" s="16" customFormat="1" ht="16.05" customHeight="1" x14ac:dyDescent="0.3">
      <c r="A40" s="116" t="s">
        <v>53</v>
      </c>
      <c r="B40" s="62" t="s">
        <v>54</v>
      </c>
      <c r="C40" s="73">
        <v>0</v>
      </c>
      <c r="D40" s="17">
        <f t="shared" ref="D40:F40" si="11">D41</f>
        <v>0</v>
      </c>
      <c r="E40" s="17">
        <f t="shared" si="11"/>
        <v>0</v>
      </c>
      <c r="F40" s="17">
        <f t="shared" si="11"/>
        <v>78</v>
      </c>
      <c r="G40" s="105">
        <f>D40+E40+F40</f>
        <v>78</v>
      </c>
    </row>
    <row r="41" spans="1:7" ht="27.6" customHeight="1" x14ac:dyDescent="0.3">
      <c r="A41" s="107" t="s">
        <v>55</v>
      </c>
      <c r="B41" s="40" t="s">
        <v>320</v>
      </c>
      <c r="C41" s="72">
        <v>0</v>
      </c>
      <c r="D41" s="18">
        <v>0</v>
      </c>
      <c r="E41" s="18">
        <v>0</v>
      </c>
      <c r="F41" s="18">
        <v>78</v>
      </c>
      <c r="G41" s="108">
        <f>D41+E41+F41</f>
        <v>78</v>
      </c>
    </row>
    <row r="42" spans="1:7" s="16" customFormat="1" ht="16.05" customHeight="1" x14ac:dyDescent="0.3">
      <c r="A42" s="104" t="s">
        <v>57</v>
      </c>
      <c r="B42" s="13" t="s">
        <v>58</v>
      </c>
      <c r="C42" s="17">
        <f>C43+C54+C65+BA91074+C78+C68+C83+C92+C93+C94+C95+C96+C103+C111+C115+C88</f>
        <v>155</v>
      </c>
      <c r="D42" s="17">
        <f>D43+D54+D65+BB91074+D78+D68+D83+D92+D93+D94+D95+D96+D103+D111+D115+D88</f>
        <v>494</v>
      </c>
      <c r="E42" s="17">
        <f>E43+E54+E65+BF91074+E78+E68+E83+E92+E93+E94+E95+E96+E103+E111+E115+E88</f>
        <v>861</v>
      </c>
      <c r="F42" s="17">
        <f>F43+F54+F65+BH91074+F78+F68+F83+F92+F93+F94+F95+F96+F103+F111+F115+F88</f>
        <v>519</v>
      </c>
      <c r="G42" s="105">
        <f>G43+G54+G65+BK91074+G78+G68+G83+G92+G93+G94+G95+G96+G103+G111+G115+G88</f>
        <v>1874</v>
      </c>
    </row>
    <row r="43" spans="1:7" s="16" customFormat="1" ht="16.05" customHeight="1" x14ac:dyDescent="0.3">
      <c r="A43" s="104" t="s">
        <v>59</v>
      </c>
      <c r="B43" s="87" t="s">
        <v>266</v>
      </c>
      <c r="C43" s="17">
        <f t="shared" ref="C43:G43" si="12">SUM(C44:C53)</f>
        <v>0</v>
      </c>
      <c r="D43" s="17">
        <f t="shared" si="12"/>
        <v>93</v>
      </c>
      <c r="E43" s="17">
        <f t="shared" si="12"/>
        <v>51</v>
      </c>
      <c r="F43" s="17">
        <f t="shared" si="12"/>
        <v>58</v>
      </c>
      <c r="G43" s="105">
        <f t="shared" si="12"/>
        <v>202</v>
      </c>
    </row>
    <row r="44" spans="1:7" ht="16.05" customHeight="1" x14ac:dyDescent="0.3">
      <c r="A44" s="107" t="s">
        <v>60</v>
      </c>
      <c r="B44" s="33" t="s">
        <v>203</v>
      </c>
      <c r="C44" s="72">
        <v>0</v>
      </c>
      <c r="D44" s="18">
        <v>0</v>
      </c>
      <c r="E44" s="18">
        <v>0</v>
      </c>
      <c r="F44" s="18">
        <v>3</v>
      </c>
      <c r="G44" s="108">
        <f t="shared" ref="G44:G53" si="13">D44+E44+F44</f>
        <v>3</v>
      </c>
    </row>
    <row r="45" spans="1:7" ht="16.05" customHeight="1" x14ac:dyDescent="0.3">
      <c r="A45" s="107" t="s">
        <v>61</v>
      </c>
      <c r="B45" s="33" t="s">
        <v>267</v>
      </c>
      <c r="C45" s="72">
        <v>0</v>
      </c>
      <c r="D45" s="18">
        <v>0</v>
      </c>
      <c r="E45" s="18">
        <v>7</v>
      </c>
      <c r="F45" s="18">
        <v>0</v>
      </c>
      <c r="G45" s="108">
        <f t="shared" si="13"/>
        <v>7</v>
      </c>
    </row>
    <row r="46" spans="1:7" ht="16.05" customHeight="1" x14ac:dyDescent="0.3">
      <c r="A46" s="107" t="s">
        <v>268</v>
      </c>
      <c r="B46" s="33" t="s">
        <v>63</v>
      </c>
      <c r="C46" s="72">
        <v>0</v>
      </c>
      <c r="D46" s="18">
        <v>55</v>
      </c>
      <c r="E46" s="18">
        <v>0</v>
      </c>
      <c r="F46" s="18">
        <v>0</v>
      </c>
      <c r="G46" s="108">
        <f t="shared" si="13"/>
        <v>55</v>
      </c>
    </row>
    <row r="47" spans="1:7" ht="16.05" customHeight="1" x14ac:dyDescent="0.3">
      <c r="A47" s="107" t="s">
        <v>269</v>
      </c>
      <c r="B47" s="33" t="s">
        <v>67</v>
      </c>
      <c r="C47" s="72">
        <v>0</v>
      </c>
      <c r="D47" s="18">
        <v>0</v>
      </c>
      <c r="E47" s="18">
        <v>0</v>
      </c>
      <c r="F47" s="18">
        <v>25</v>
      </c>
      <c r="G47" s="108">
        <f t="shared" si="13"/>
        <v>25</v>
      </c>
    </row>
    <row r="48" spans="1:7" ht="16.05" customHeight="1" x14ac:dyDescent="0.3">
      <c r="A48" s="107" t="s">
        <v>270</v>
      </c>
      <c r="B48" s="33" t="s">
        <v>271</v>
      </c>
      <c r="C48" s="72">
        <v>0</v>
      </c>
      <c r="D48" s="18">
        <v>0</v>
      </c>
      <c r="E48" s="18">
        <v>0</v>
      </c>
      <c r="F48" s="18">
        <v>3</v>
      </c>
      <c r="G48" s="108">
        <f t="shared" si="13"/>
        <v>3</v>
      </c>
    </row>
    <row r="49" spans="1:7" ht="16.05" customHeight="1" x14ac:dyDescent="0.3">
      <c r="A49" s="107" t="s">
        <v>64</v>
      </c>
      <c r="B49" s="33" t="s">
        <v>71</v>
      </c>
      <c r="C49" s="72">
        <v>0</v>
      </c>
      <c r="D49" s="18">
        <v>1</v>
      </c>
      <c r="E49" s="18">
        <v>7</v>
      </c>
      <c r="F49" s="18">
        <v>0</v>
      </c>
      <c r="G49" s="108">
        <f t="shared" si="13"/>
        <v>8</v>
      </c>
    </row>
    <row r="50" spans="1:7" ht="16.05" customHeight="1" x14ac:dyDescent="0.3">
      <c r="A50" s="107" t="s">
        <v>66</v>
      </c>
      <c r="B50" s="33" t="s">
        <v>72</v>
      </c>
      <c r="C50" s="72">
        <v>0</v>
      </c>
      <c r="D50" s="18">
        <v>12</v>
      </c>
      <c r="E50" s="18">
        <v>0</v>
      </c>
      <c r="F50" s="18">
        <v>0</v>
      </c>
      <c r="G50" s="108">
        <f t="shared" si="13"/>
        <v>12</v>
      </c>
    </row>
    <row r="51" spans="1:7" ht="16.05" customHeight="1" x14ac:dyDescent="0.3">
      <c r="A51" s="107" t="s">
        <v>272</v>
      </c>
      <c r="B51" s="33" t="s">
        <v>73</v>
      </c>
      <c r="C51" s="72">
        <v>0</v>
      </c>
      <c r="D51" s="18">
        <v>25</v>
      </c>
      <c r="E51" s="18">
        <v>0</v>
      </c>
      <c r="F51" s="18">
        <v>0</v>
      </c>
      <c r="G51" s="108">
        <f t="shared" si="13"/>
        <v>25</v>
      </c>
    </row>
    <row r="52" spans="1:7" ht="16.05" customHeight="1" x14ac:dyDescent="0.3">
      <c r="A52" s="107" t="s">
        <v>70</v>
      </c>
      <c r="B52" s="37" t="s">
        <v>74</v>
      </c>
      <c r="C52" s="72">
        <v>0</v>
      </c>
      <c r="D52" s="18">
        <v>0</v>
      </c>
      <c r="E52" s="18">
        <v>27</v>
      </c>
      <c r="F52" s="18">
        <v>27</v>
      </c>
      <c r="G52" s="108">
        <f t="shared" si="13"/>
        <v>54</v>
      </c>
    </row>
    <row r="53" spans="1:7" ht="16.05" customHeight="1" x14ac:dyDescent="0.3">
      <c r="A53" s="107" t="s">
        <v>237</v>
      </c>
      <c r="B53" s="33" t="s">
        <v>75</v>
      </c>
      <c r="C53" s="72">
        <v>0</v>
      </c>
      <c r="D53" s="18">
        <v>0</v>
      </c>
      <c r="E53" s="18">
        <v>10</v>
      </c>
      <c r="F53" s="18">
        <v>0</v>
      </c>
      <c r="G53" s="108">
        <f t="shared" si="13"/>
        <v>10</v>
      </c>
    </row>
    <row r="54" spans="1:7" s="16" customFormat="1" ht="16.05" customHeight="1" x14ac:dyDescent="0.3">
      <c r="A54" s="116" t="s">
        <v>76</v>
      </c>
      <c r="B54" s="87" t="s">
        <v>77</v>
      </c>
      <c r="C54" s="17">
        <f t="shared" ref="C54:G54" si="14">SUM(C55:C64)</f>
        <v>142</v>
      </c>
      <c r="D54" s="17">
        <f t="shared" si="14"/>
        <v>169</v>
      </c>
      <c r="E54" s="17">
        <f t="shared" si="14"/>
        <v>418</v>
      </c>
      <c r="F54" s="17">
        <f t="shared" si="14"/>
        <v>100</v>
      </c>
      <c r="G54" s="105">
        <f t="shared" si="14"/>
        <v>687</v>
      </c>
    </row>
    <row r="55" spans="1:7" ht="16.05" customHeight="1" x14ac:dyDescent="0.3">
      <c r="A55" s="107" t="s">
        <v>246</v>
      </c>
      <c r="B55" s="40" t="s">
        <v>286</v>
      </c>
      <c r="C55" s="72">
        <v>0</v>
      </c>
      <c r="D55" s="18">
        <v>0</v>
      </c>
      <c r="E55" s="18">
        <v>0</v>
      </c>
      <c r="F55" s="18">
        <v>10</v>
      </c>
      <c r="G55" s="108">
        <f t="shared" ref="G55:G64" si="15">D55+E55+F55</f>
        <v>10</v>
      </c>
    </row>
    <row r="56" spans="1:7" ht="16.05" customHeight="1" x14ac:dyDescent="0.3">
      <c r="A56" s="107" t="s">
        <v>79</v>
      </c>
      <c r="B56" s="37" t="s">
        <v>82</v>
      </c>
      <c r="C56" s="34">
        <v>142</v>
      </c>
      <c r="D56" s="18">
        <v>56</v>
      </c>
      <c r="E56" s="18">
        <v>0</v>
      </c>
      <c r="F56" s="18">
        <v>0</v>
      </c>
      <c r="G56" s="108">
        <f t="shared" si="15"/>
        <v>56</v>
      </c>
    </row>
    <row r="57" spans="1:7" ht="16.05" customHeight="1" x14ac:dyDescent="0.3">
      <c r="A57" s="107" t="s">
        <v>81</v>
      </c>
      <c r="B57" s="37" t="s">
        <v>273</v>
      </c>
      <c r="C57" s="34">
        <v>0</v>
      </c>
      <c r="D57" s="18">
        <v>72</v>
      </c>
      <c r="E57" s="18">
        <v>0</v>
      </c>
      <c r="F57" s="18">
        <v>0</v>
      </c>
      <c r="G57" s="108">
        <f t="shared" si="15"/>
        <v>72</v>
      </c>
    </row>
    <row r="58" spans="1:7" ht="16.05" customHeight="1" x14ac:dyDescent="0.3">
      <c r="A58" s="107" t="s">
        <v>83</v>
      </c>
      <c r="B58" s="37" t="s">
        <v>85</v>
      </c>
      <c r="C58" s="34">
        <v>0</v>
      </c>
      <c r="D58" s="18">
        <v>0</v>
      </c>
      <c r="E58" s="18">
        <v>0</v>
      </c>
      <c r="F58" s="18">
        <v>70</v>
      </c>
      <c r="G58" s="108">
        <f t="shared" si="15"/>
        <v>70</v>
      </c>
    </row>
    <row r="59" spans="1:7" ht="16.05" customHeight="1" x14ac:dyDescent="0.3">
      <c r="A59" s="107" t="s">
        <v>84</v>
      </c>
      <c r="B59" s="37" t="s">
        <v>90</v>
      </c>
      <c r="C59" s="34">
        <v>0</v>
      </c>
      <c r="D59" s="18">
        <v>0</v>
      </c>
      <c r="E59" s="18">
        <v>18</v>
      </c>
      <c r="F59" s="18">
        <v>0</v>
      </c>
      <c r="G59" s="108">
        <f t="shared" si="15"/>
        <v>18</v>
      </c>
    </row>
    <row r="60" spans="1:7" ht="16.05" customHeight="1" x14ac:dyDescent="0.3">
      <c r="A60" s="107" t="s">
        <v>86</v>
      </c>
      <c r="B60" s="37" t="s">
        <v>92</v>
      </c>
      <c r="C60" s="34">
        <v>0</v>
      </c>
      <c r="D60" s="18">
        <v>41</v>
      </c>
      <c r="E60" s="18">
        <v>24</v>
      </c>
      <c r="F60" s="18">
        <v>0</v>
      </c>
      <c r="G60" s="108">
        <f t="shared" si="15"/>
        <v>65</v>
      </c>
    </row>
    <row r="61" spans="1:7" ht="16.05" customHeight="1" x14ac:dyDescent="0.3">
      <c r="A61" s="107" t="s">
        <v>226</v>
      </c>
      <c r="B61" s="37" t="s">
        <v>95</v>
      </c>
      <c r="C61" s="34">
        <v>0</v>
      </c>
      <c r="D61" s="18">
        <v>0</v>
      </c>
      <c r="E61" s="18">
        <v>16</v>
      </c>
      <c r="F61" s="18">
        <v>0</v>
      </c>
      <c r="G61" s="108">
        <f t="shared" si="15"/>
        <v>16</v>
      </c>
    </row>
    <row r="62" spans="1:7" ht="16.05" customHeight="1" x14ac:dyDescent="0.3">
      <c r="A62" s="107" t="s">
        <v>91</v>
      </c>
      <c r="B62" s="37" t="s">
        <v>194</v>
      </c>
      <c r="C62" s="34">
        <v>0</v>
      </c>
      <c r="D62" s="18">
        <v>0</v>
      </c>
      <c r="E62" s="18">
        <v>360</v>
      </c>
      <c r="F62" s="18">
        <v>0</v>
      </c>
      <c r="G62" s="108">
        <f t="shared" si="15"/>
        <v>360</v>
      </c>
    </row>
    <row r="63" spans="1:7" ht="16.05" customHeight="1" x14ac:dyDescent="0.3">
      <c r="A63" s="107" t="s">
        <v>247</v>
      </c>
      <c r="B63" s="33" t="s">
        <v>325</v>
      </c>
      <c r="C63" s="34">
        <v>0</v>
      </c>
      <c r="D63" s="18">
        <v>0</v>
      </c>
      <c r="E63" s="18">
        <v>0</v>
      </c>
      <c r="F63" s="18">
        <v>10</v>
      </c>
      <c r="G63" s="108">
        <f t="shared" si="15"/>
        <v>10</v>
      </c>
    </row>
    <row r="64" spans="1:7" ht="16.05" customHeight="1" x14ac:dyDescent="0.3">
      <c r="A64" s="107" t="s">
        <v>93</v>
      </c>
      <c r="B64" s="37" t="s">
        <v>195</v>
      </c>
      <c r="C64" s="34">
        <v>0</v>
      </c>
      <c r="D64" s="18">
        <v>0</v>
      </c>
      <c r="E64" s="18">
        <v>0</v>
      </c>
      <c r="F64" s="18">
        <v>10</v>
      </c>
      <c r="G64" s="108">
        <f t="shared" si="15"/>
        <v>10</v>
      </c>
    </row>
    <row r="65" spans="1:7" s="16" customFormat="1" ht="16.05" customHeight="1" x14ac:dyDescent="0.3">
      <c r="A65" s="116" t="s">
        <v>96</v>
      </c>
      <c r="B65" s="13" t="s">
        <v>97</v>
      </c>
      <c r="C65" s="17">
        <f t="shared" ref="C65:G65" si="16">SUM(C66:C67)</f>
        <v>0</v>
      </c>
      <c r="D65" s="17">
        <f t="shared" si="16"/>
        <v>95</v>
      </c>
      <c r="E65" s="17">
        <f t="shared" si="16"/>
        <v>0</v>
      </c>
      <c r="F65" s="17">
        <f t="shared" si="16"/>
        <v>95</v>
      </c>
      <c r="G65" s="105">
        <f t="shared" si="16"/>
        <v>190</v>
      </c>
    </row>
    <row r="66" spans="1:7" ht="16.05" customHeight="1" x14ac:dyDescent="0.3">
      <c r="A66" s="107" t="s">
        <v>98</v>
      </c>
      <c r="B66" s="22" t="s">
        <v>321</v>
      </c>
      <c r="C66" s="18">
        <v>0</v>
      </c>
      <c r="D66" s="18">
        <v>95</v>
      </c>
      <c r="E66" s="18">
        <v>0</v>
      </c>
      <c r="F66" s="18">
        <v>0</v>
      </c>
      <c r="G66" s="108">
        <f>D66+E66+F66</f>
        <v>95</v>
      </c>
    </row>
    <row r="67" spans="1:7" ht="16.05" customHeight="1" x14ac:dyDescent="0.3">
      <c r="A67" s="107" t="s">
        <v>100</v>
      </c>
      <c r="B67" s="22" t="s">
        <v>288</v>
      </c>
      <c r="C67" s="18">
        <v>0</v>
      </c>
      <c r="D67" s="18">
        <v>0</v>
      </c>
      <c r="E67" s="18">
        <v>0</v>
      </c>
      <c r="F67" s="18">
        <v>95</v>
      </c>
      <c r="G67" s="108">
        <f>D67+E67+F67</f>
        <v>95</v>
      </c>
    </row>
    <row r="68" spans="1:7" s="16" customFormat="1" ht="16.05" customHeight="1" x14ac:dyDescent="0.3">
      <c r="A68" s="104" t="s">
        <v>101</v>
      </c>
      <c r="B68" s="13" t="s">
        <v>102</v>
      </c>
      <c r="C68" s="17">
        <f>SUM(C69:C77)</f>
        <v>13</v>
      </c>
      <c r="D68" s="17">
        <f t="shared" ref="D68:G68" si="17">SUM(D69:D77)</f>
        <v>42</v>
      </c>
      <c r="E68" s="17">
        <f t="shared" si="17"/>
        <v>133</v>
      </c>
      <c r="F68" s="17">
        <f t="shared" si="17"/>
        <v>36</v>
      </c>
      <c r="G68" s="105">
        <f t="shared" si="17"/>
        <v>211</v>
      </c>
    </row>
    <row r="69" spans="1:7" ht="16.05" customHeight="1" x14ac:dyDescent="0.3">
      <c r="A69" s="107" t="s">
        <v>103</v>
      </c>
      <c r="B69" s="35" t="s">
        <v>198</v>
      </c>
      <c r="C69" s="74">
        <v>0</v>
      </c>
      <c r="D69" s="18">
        <v>0</v>
      </c>
      <c r="E69" s="18">
        <v>58</v>
      </c>
      <c r="F69" s="18">
        <v>16</v>
      </c>
      <c r="G69" s="108">
        <f t="shared" ref="G69:G82" si="18">D69+E69+F69</f>
        <v>74</v>
      </c>
    </row>
    <row r="70" spans="1:7" ht="16.05" customHeight="1" x14ac:dyDescent="0.3">
      <c r="A70" s="107" t="s">
        <v>104</v>
      </c>
      <c r="B70" s="37" t="s">
        <v>105</v>
      </c>
      <c r="C70" s="74">
        <v>0</v>
      </c>
      <c r="D70" s="18">
        <v>5</v>
      </c>
      <c r="E70" s="18">
        <v>5</v>
      </c>
      <c r="F70" s="18">
        <v>0</v>
      </c>
      <c r="G70" s="108">
        <f t="shared" si="18"/>
        <v>10</v>
      </c>
    </row>
    <row r="71" spans="1:7" ht="23.4" customHeight="1" x14ac:dyDescent="0.3">
      <c r="A71" s="107" t="s">
        <v>106</v>
      </c>
      <c r="B71" s="37" t="s">
        <v>274</v>
      </c>
      <c r="C71" s="74">
        <v>0</v>
      </c>
      <c r="D71" s="18">
        <v>0</v>
      </c>
      <c r="E71" s="18">
        <v>20</v>
      </c>
      <c r="F71" s="18">
        <v>0</v>
      </c>
      <c r="G71" s="108">
        <f t="shared" si="18"/>
        <v>20</v>
      </c>
    </row>
    <row r="72" spans="1:7" ht="16.05" customHeight="1" x14ac:dyDescent="0.3">
      <c r="A72" s="107" t="s">
        <v>107</v>
      </c>
      <c r="B72" s="37" t="s">
        <v>289</v>
      </c>
      <c r="C72" s="74">
        <v>0</v>
      </c>
      <c r="D72" s="18">
        <v>0</v>
      </c>
      <c r="E72" s="18">
        <v>15</v>
      </c>
      <c r="F72" s="18">
        <v>0</v>
      </c>
      <c r="G72" s="108">
        <f t="shared" si="18"/>
        <v>15</v>
      </c>
    </row>
    <row r="73" spans="1:7" ht="16.05" customHeight="1" x14ac:dyDescent="0.3">
      <c r="A73" s="107" t="s">
        <v>108</v>
      </c>
      <c r="B73" s="37" t="s">
        <v>109</v>
      </c>
      <c r="C73" s="74">
        <v>0</v>
      </c>
      <c r="D73" s="18">
        <v>15</v>
      </c>
      <c r="E73" s="18">
        <v>6</v>
      </c>
      <c r="F73" s="18">
        <v>0</v>
      </c>
      <c r="G73" s="108">
        <f t="shared" si="18"/>
        <v>21</v>
      </c>
    </row>
    <row r="74" spans="1:7" ht="16.05" customHeight="1" x14ac:dyDescent="0.3">
      <c r="A74" s="107" t="s">
        <v>110</v>
      </c>
      <c r="B74" s="37" t="s">
        <v>290</v>
      </c>
      <c r="C74" s="74">
        <v>0</v>
      </c>
      <c r="D74" s="18">
        <v>0</v>
      </c>
      <c r="E74" s="18">
        <v>29</v>
      </c>
      <c r="F74" s="18">
        <v>0</v>
      </c>
      <c r="G74" s="108">
        <f t="shared" si="18"/>
        <v>29</v>
      </c>
    </row>
    <row r="75" spans="1:7" ht="16.05" customHeight="1" x14ac:dyDescent="0.3">
      <c r="A75" s="107" t="s">
        <v>111</v>
      </c>
      <c r="B75" s="37" t="s">
        <v>112</v>
      </c>
      <c r="C75" s="34">
        <v>13</v>
      </c>
      <c r="D75" s="18">
        <v>14</v>
      </c>
      <c r="E75" s="18">
        <v>0</v>
      </c>
      <c r="F75" s="18">
        <v>0</v>
      </c>
      <c r="G75" s="108">
        <f t="shared" si="18"/>
        <v>14</v>
      </c>
    </row>
    <row r="76" spans="1:7" ht="16.05" customHeight="1" x14ac:dyDescent="0.3">
      <c r="A76" s="107" t="s">
        <v>113</v>
      </c>
      <c r="B76" s="37" t="s">
        <v>114</v>
      </c>
      <c r="C76" s="34">
        <v>0</v>
      </c>
      <c r="D76" s="18">
        <v>8</v>
      </c>
      <c r="E76" s="18">
        <v>0</v>
      </c>
      <c r="F76" s="18">
        <v>0</v>
      </c>
      <c r="G76" s="108">
        <f t="shared" si="18"/>
        <v>8</v>
      </c>
    </row>
    <row r="77" spans="1:7" ht="16.05" customHeight="1" x14ac:dyDescent="0.3">
      <c r="A77" s="107" t="s">
        <v>212</v>
      </c>
      <c r="B77" s="22" t="s">
        <v>199</v>
      </c>
      <c r="C77" s="18">
        <v>0</v>
      </c>
      <c r="D77" s="18">
        <v>0</v>
      </c>
      <c r="E77" s="18">
        <v>0</v>
      </c>
      <c r="F77" s="18">
        <v>20</v>
      </c>
      <c r="G77" s="108">
        <f t="shared" si="18"/>
        <v>20</v>
      </c>
    </row>
    <row r="78" spans="1:7" s="16" customFormat="1" ht="16.05" customHeight="1" x14ac:dyDescent="0.3">
      <c r="A78" s="104" t="s">
        <v>115</v>
      </c>
      <c r="B78" s="12" t="s">
        <v>116</v>
      </c>
      <c r="C78" s="102">
        <v>0</v>
      </c>
      <c r="D78" s="17">
        <f>SUM(D79:D82)</f>
        <v>3</v>
      </c>
      <c r="E78" s="17">
        <f t="shared" ref="E78:F78" si="19">SUM(E79:E82)</f>
        <v>37</v>
      </c>
      <c r="F78" s="17">
        <f t="shared" si="19"/>
        <v>10</v>
      </c>
      <c r="G78" s="108">
        <f t="shared" si="18"/>
        <v>50</v>
      </c>
    </row>
    <row r="79" spans="1:7" ht="16.05" customHeight="1" x14ac:dyDescent="0.3">
      <c r="A79" s="107" t="s">
        <v>117</v>
      </c>
      <c r="B79" s="37" t="s">
        <v>118</v>
      </c>
      <c r="C79" s="34">
        <v>0</v>
      </c>
      <c r="D79" s="18">
        <v>0</v>
      </c>
      <c r="E79" s="18">
        <v>15</v>
      </c>
      <c r="F79" s="18">
        <v>0</v>
      </c>
      <c r="G79" s="108">
        <f t="shared" si="18"/>
        <v>15</v>
      </c>
    </row>
    <row r="80" spans="1:7" ht="16.05" customHeight="1" x14ac:dyDescent="0.3">
      <c r="A80" s="107" t="s">
        <v>119</v>
      </c>
      <c r="B80" s="37" t="s">
        <v>122</v>
      </c>
      <c r="C80" s="34">
        <v>0</v>
      </c>
      <c r="D80" s="18">
        <v>0</v>
      </c>
      <c r="E80" s="18">
        <v>0</v>
      </c>
      <c r="F80" s="18">
        <v>10</v>
      </c>
      <c r="G80" s="108">
        <f t="shared" si="18"/>
        <v>10</v>
      </c>
    </row>
    <row r="81" spans="1:7" s="46" customFormat="1" ht="23.4" customHeight="1" x14ac:dyDescent="0.3">
      <c r="A81" s="117" t="s">
        <v>121</v>
      </c>
      <c r="B81" s="45" t="s">
        <v>125</v>
      </c>
      <c r="C81" s="34">
        <v>0</v>
      </c>
      <c r="D81" s="75">
        <v>0</v>
      </c>
      <c r="E81" s="18">
        <v>22</v>
      </c>
      <c r="F81" s="75">
        <v>0</v>
      </c>
      <c r="G81" s="108">
        <f t="shared" si="18"/>
        <v>22</v>
      </c>
    </row>
    <row r="82" spans="1:7" ht="16.05" customHeight="1" x14ac:dyDescent="0.3">
      <c r="A82" s="107" t="s">
        <v>123</v>
      </c>
      <c r="B82" s="22" t="s">
        <v>126</v>
      </c>
      <c r="C82" s="34">
        <v>0</v>
      </c>
      <c r="D82" s="18">
        <v>3</v>
      </c>
      <c r="E82" s="18">
        <v>0</v>
      </c>
      <c r="F82" s="18">
        <v>0</v>
      </c>
      <c r="G82" s="108">
        <f t="shared" si="18"/>
        <v>3</v>
      </c>
    </row>
    <row r="83" spans="1:7" s="16" customFormat="1" ht="16.05" customHeight="1" x14ac:dyDescent="0.3">
      <c r="A83" s="104" t="s">
        <v>127</v>
      </c>
      <c r="B83" s="13" t="s">
        <v>128</v>
      </c>
      <c r="C83" s="17">
        <v>0</v>
      </c>
      <c r="D83" s="17">
        <f t="shared" ref="D83:G83" si="20">SUM(D84:D87)</f>
        <v>15</v>
      </c>
      <c r="E83" s="17">
        <f t="shared" si="20"/>
        <v>18</v>
      </c>
      <c r="F83" s="17">
        <f t="shared" si="20"/>
        <v>16</v>
      </c>
      <c r="G83" s="105">
        <f t="shared" si="20"/>
        <v>49</v>
      </c>
    </row>
    <row r="84" spans="1:7" ht="16.05" customHeight="1" x14ac:dyDescent="0.3">
      <c r="A84" s="107" t="s">
        <v>129</v>
      </c>
      <c r="B84" s="37" t="s">
        <v>130</v>
      </c>
      <c r="C84" s="34">
        <v>0</v>
      </c>
      <c r="D84" s="18">
        <v>0</v>
      </c>
      <c r="E84" s="18">
        <v>12</v>
      </c>
      <c r="F84" s="18">
        <v>0</v>
      </c>
      <c r="G84" s="108">
        <f>D84+E84+F84</f>
        <v>12</v>
      </c>
    </row>
    <row r="85" spans="1:7" ht="16.05" customHeight="1" x14ac:dyDescent="0.3">
      <c r="A85" s="107" t="s">
        <v>131</v>
      </c>
      <c r="B85" s="37" t="s">
        <v>132</v>
      </c>
      <c r="C85" s="34">
        <v>0</v>
      </c>
      <c r="D85" s="18">
        <v>15</v>
      </c>
      <c r="E85" s="18">
        <v>0</v>
      </c>
      <c r="F85" s="18">
        <v>0</v>
      </c>
      <c r="G85" s="108">
        <f>D85+E85+F85</f>
        <v>15</v>
      </c>
    </row>
    <row r="86" spans="1:7" ht="16.05" customHeight="1" x14ac:dyDescent="0.3">
      <c r="A86" s="107" t="s">
        <v>133</v>
      </c>
      <c r="B86" s="22" t="s">
        <v>134</v>
      </c>
      <c r="C86" s="34">
        <v>0</v>
      </c>
      <c r="D86" s="18">
        <v>0</v>
      </c>
      <c r="E86" s="18">
        <v>0</v>
      </c>
      <c r="F86" s="18">
        <v>16</v>
      </c>
      <c r="G86" s="108">
        <f>D86+E86+F86</f>
        <v>16</v>
      </c>
    </row>
    <row r="87" spans="1:7" ht="16.05" customHeight="1" x14ac:dyDescent="0.3">
      <c r="A87" s="107" t="s">
        <v>135</v>
      </c>
      <c r="B87" s="22" t="s">
        <v>136</v>
      </c>
      <c r="C87" s="34">
        <v>0</v>
      </c>
      <c r="D87" s="18">
        <v>0</v>
      </c>
      <c r="E87" s="18">
        <v>6</v>
      </c>
      <c r="F87" s="18">
        <v>0</v>
      </c>
      <c r="G87" s="108">
        <f>D87+E87+F87</f>
        <v>6</v>
      </c>
    </row>
    <row r="88" spans="1:7" ht="16.05" customHeight="1" x14ac:dyDescent="0.3">
      <c r="A88" s="104" t="s">
        <v>137</v>
      </c>
      <c r="B88" s="13" t="s">
        <v>275</v>
      </c>
      <c r="C88" s="17">
        <v>0</v>
      </c>
      <c r="D88" s="17">
        <f t="shared" ref="D88:G88" si="21">SUM(D89:D91)</f>
        <v>7</v>
      </c>
      <c r="E88" s="17">
        <f t="shared" si="21"/>
        <v>4</v>
      </c>
      <c r="F88" s="17">
        <f t="shared" si="21"/>
        <v>4</v>
      </c>
      <c r="G88" s="105">
        <f t="shared" si="21"/>
        <v>15</v>
      </c>
    </row>
    <row r="89" spans="1:7" ht="16.05" customHeight="1" x14ac:dyDescent="0.3">
      <c r="A89" s="107" t="s">
        <v>138</v>
      </c>
      <c r="B89" s="22" t="s">
        <v>139</v>
      </c>
      <c r="C89" s="18">
        <v>0</v>
      </c>
      <c r="D89" s="18">
        <v>1</v>
      </c>
      <c r="E89" s="18">
        <v>3</v>
      </c>
      <c r="F89" s="18">
        <v>3</v>
      </c>
      <c r="G89" s="108">
        <f t="shared" ref="G89:G95" si="22">D89+E89+F89</f>
        <v>7</v>
      </c>
    </row>
    <row r="90" spans="1:7" ht="16.05" customHeight="1" x14ac:dyDescent="0.3">
      <c r="A90" s="107" t="s">
        <v>248</v>
      </c>
      <c r="B90" s="22" t="s">
        <v>140</v>
      </c>
      <c r="C90" s="18">
        <v>0</v>
      </c>
      <c r="D90" s="18">
        <v>5</v>
      </c>
      <c r="E90" s="18">
        <v>1</v>
      </c>
      <c r="F90" s="18">
        <v>1</v>
      </c>
      <c r="G90" s="108">
        <f t="shared" si="22"/>
        <v>7</v>
      </c>
    </row>
    <row r="91" spans="1:7" ht="16.05" customHeight="1" x14ac:dyDescent="0.3">
      <c r="A91" s="107" t="s">
        <v>141</v>
      </c>
      <c r="B91" s="22" t="s">
        <v>142</v>
      </c>
      <c r="C91" s="18">
        <v>0</v>
      </c>
      <c r="D91" s="18">
        <v>1</v>
      </c>
      <c r="E91" s="18">
        <v>0</v>
      </c>
      <c r="F91" s="18">
        <v>0</v>
      </c>
      <c r="G91" s="108">
        <f t="shared" si="22"/>
        <v>1</v>
      </c>
    </row>
    <row r="92" spans="1:7" s="16" customFormat="1" ht="16.05" customHeight="1" x14ac:dyDescent="0.3">
      <c r="A92" s="104" t="s">
        <v>143</v>
      </c>
      <c r="B92" s="13" t="s">
        <v>144</v>
      </c>
      <c r="C92" s="17">
        <v>0</v>
      </c>
      <c r="D92" s="17">
        <v>3</v>
      </c>
      <c r="E92" s="17">
        <v>5</v>
      </c>
      <c r="F92" s="17">
        <v>5</v>
      </c>
      <c r="G92" s="108">
        <f t="shared" si="22"/>
        <v>13</v>
      </c>
    </row>
    <row r="93" spans="1:7" s="16" customFormat="1" ht="16.05" customHeight="1" x14ac:dyDescent="0.3">
      <c r="A93" s="104" t="s">
        <v>145</v>
      </c>
      <c r="B93" s="13" t="s">
        <v>146</v>
      </c>
      <c r="C93" s="17">
        <v>0</v>
      </c>
      <c r="D93" s="17">
        <v>3</v>
      </c>
      <c r="E93" s="17">
        <v>10</v>
      </c>
      <c r="F93" s="17">
        <v>20</v>
      </c>
      <c r="G93" s="108">
        <f t="shared" si="22"/>
        <v>33</v>
      </c>
    </row>
    <row r="94" spans="1:7" s="16" customFormat="1" ht="16.05" customHeight="1" x14ac:dyDescent="0.3">
      <c r="A94" s="104" t="s">
        <v>147</v>
      </c>
      <c r="B94" s="12" t="s">
        <v>276</v>
      </c>
      <c r="C94" s="102">
        <v>0</v>
      </c>
      <c r="D94" s="17">
        <v>3</v>
      </c>
      <c r="E94" s="17">
        <v>5</v>
      </c>
      <c r="F94" s="17">
        <v>20</v>
      </c>
      <c r="G94" s="108">
        <f t="shared" si="22"/>
        <v>28</v>
      </c>
    </row>
    <row r="95" spans="1:7" s="16" customFormat="1" ht="16.05" customHeight="1" x14ac:dyDescent="0.3">
      <c r="A95" s="118" t="s">
        <v>148</v>
      </c>
      <c r="B95" s="90" t="s">
        <v>149</v>
      </c>
      <c r="C95" s="102">
        <v>0</v>
      </c>
      <c r="D95" s="17">
        <v>2</v>
      </c>
      <c r="E95" s="17">
        <v>7</v>
      </c>
      <c r="F95" s="17">
        <v>6</v>
      </c>
      <c r="G95" s="108">
        <f t="shared" si="22"/>
        <v>15</v>
      </c>
    </row>
    <row r="96" spans="1:7" s="16" customFormat="1" ht="16.05" customHeight="1" x14ac:dyDescent="0.3">
      <c r="A96" s="118" t="s">
        <v>150</v>
      </c>
      <c r="B96" s="13" t="s">
        <v>277</v>
      </c>
      <c r="C96" s="17">
        <v>0</v>
      </c>
      <c r="D96" s="17">
        <f>SUM(D97:D102)</f>
        <v>8</v>
      </c>
      <c r="E96" s="17">
        <f t="shared" ref="E96:G96" si="23">SUM(E97:E102)</f>
        <v>9</v>
      </c>
      <c r="F96" s="17">
        <f t="shared" si="23"/>
        <v>8</v>
      </c>
      <c r="G96" s="105">
        <f t="shared" si="23"/>
        <v>25</v>
      </c>
    </row>
    <row r="97" spans="1:7" ht="16.05" customHeight="1" x14ac:dyDescent="0.3">
      <c r="A97" s="119" t="s">
        <v>151</v>
      </c>
      <c r="B97" s="22" t="s">
        <v>152</v>
      </c>
      <c r="C97" s="18">
        <v>0</v>
      </c>
      <c r="D97" s="18">
        <v>4</v>
      </c>
      <c r="E97" s="18">
        <v>0</v>
      </c>
      <c r="F97" s="18">
        <v>0</v>
      </c>
      <c r="G97" s="108">
        <f t="shared" ref="G97:G102" si="24">D97+E97+F97</f>
        <v>4</v>
      </c>
    </row>
    <row r="98" spans="1:7" ht="16.05" customHeight="1" x14ac:dyDescent="0.3">
      <c r="A98" s="119" t="s">
        <v>153</v>
      </c>
      <c r="B98" s="22" t="s">
        <v>154</v>
      </c>
      <c r="C98" s="18">
        <v>0</v>
      </c>
      <c r="D98" s="18">
        <v>2</v>
      </c>
      <c r="E98" s="18">
        <v>0</v>
      </c>
      <c r="F98" s="18">
        <v>0</v>
      </c>
      <c r="G98" s="108">
        <f t="shared" si="24"/>
        <v>2</v>
      </c>
    </row>
    <row r="99" spans="1:7" ht="16.05" customHeight="1" x14ac:dyDescent="0.3">
      <c r="A99" s="119" t="s">
        <v>155</v>
      </c>
      <c r="B99" s="22" t="s">
        <v>156</v>
      </c>
      <c r="C99" s="18">
        <v>0</v>
      </c>
      <c r="D99" s="18">
        <v>2</v>
      </c>
      <c r="E99" s="18">
        <v>0</v>
      </c>
      <c r="F99" s="18">
        <v>0</v>
      </c>
      <c r="G99" s="108">
        <f t="shared" si="24"/>
        <v>2</v>
      </c>
    </row>
    <row r="100" spans="1:7" ht="16.05" customHeight="1" x14ac:dyDescent="0.3">
      <c r="A100" s="119" t="s">
        <v>157</v>
      </c>
      <c r="B100" s="22" t="s">
        <v>158</v>
      </c>
      <c r="C100" s="18">
        <v>0</v>
      </c>
      <c r="D100" s="18">
        <v>0</v>
      </c>
      <c r="E100" s="18">
        <v>9</v>
      </c>
      <c r="F100" s="18">
        <v>0</v>
      </c>
      <c r="G100" s="108">
        <f t="shared" si="24"/>
        <v>9</v>
      </c>
    </row>
    <row r="101" spans="1:7" ht="16.05" customHeight="1" x14ac:dyDescent="0.3">
      <c r="A101" s="119" t="s">
        <v>159</v>
      </c>
      <c r="B101" s="22" t="s">
        <v>202</v>
      </c>
      <c r="C101" s="18">
        <v>0</v>
      </c>
      <c r="D101" s="18">
        <v>0</v>
      </c>
      <c r="E101" s="18">
        <v>0</v>
      </c>
      <c r="F101" s="18">
        <v>5</v>
      </c>
      <c r="G101" s="108">
        <f t="shared" si="24"/>
        <v>5</v>
      </c>
    </row>
    <row r="102" spans="1:7" ht="16.05" customHeight="1" x14ac:dyDescent="0.3">
      <c r="A102" s="119" t="s">
        <v>160</v>
      </c>
      <c r="B102" s="22" t="s">
        <v>161</v>
      </c>
      <c r="C102" s="18">
        <v>0</v>
      </c>
      <c r="D102" s="18">
        <v>0</v>
      </c>
      <c r="E102" s="18">
        <v>0</v>
      </c>
      <c r="F102" s="18">
        <v>3</v>
      </c>
      <c r="G102" s="108">
        <f t="shared" si="24"/>
        <v>3</v>
      </c>
    </row>
    <row r="103" spans="1:7" s="16" customFormat="1" ht="16.05" customHeight="1" x14ac:dyDescent="0.3">
      <c r="A103" s="118" t="s">
        <v>162</v>
      </c>
      <c r="B103" s="13" t="s">
        <v>163</v>
      </c>
      <c r="C103" s="17">
        <v>0</v>
      </c>
      <c r="D103" s="17">
        <f>SUM(D104:D110)</f>
        <v>37</v>
      </c>
      <c r="E103" s="17">
        <f>SUM(E104:E110)</f>
        <v>39</v>
      </c>
      <c r="F103" s="17">
        <f>SUM(F104:F110)</f>
        <v>65</v>
      </c>
      <c r="G103" s="105">
        <f>SUM(G104:G110)</f>
        <v>141</v>
      </c>
    </row>
    <row r="104" spans="1:7" ht="16.05" customHeight="1" x14ac:dyDescent="0.3">
      <c r="A104" s="119" t="s">
        <v>164</v>
      </c>
      <c r="B104" s="22" t="s">
        <v>165</v>
      </c>
      <c r="C104" s="18">
        <v>0</v>
      </c>
      <c r="D104" s="18">
        <v>16</v>
      </c>
      <c r="E104" s="18">
        <v>16</v>
      </c>
      <c r="F104" s="18">
        <v>16</v>
      </c>
      <c r="G104" s="108">
        <f t="shared" ref="G104:G110" si="25">D104+E104+F104</f>
        <v>48</v>
      </c>
    </row>
    <row r="105" spans="1:7" ht="16.05" customHeight="1" x14ac:dyDescent="0.3">
      <c r="A105" s="119" t="s">
        <v>166</v>
      </c>
      <c r="B105" s="22" t="s">
        <v>167</v>
      </c>
      <c r="C105" s="18">
        <v>0</v>
      </c>
      <c r="D105" s="18">
        <v>3</v>
      </c>
      <c r="E105" s="18">
        <v>6</v>
      </c>
      <c r="F105" s="18">
        <v>6</v>
      </c>
      <c r="G105" s="108">
        <f t="shared" si="25"/>
        <v>15</v>
      </c>
    </row>
    <row r="106" spans="1:7" ht="16.05" customHeight="1" x14ac:dyDescent="0.3">
      <c r="A106" s="119" t="s">
        <v>168</v>
      </c>
      <c r="B106" s="65" t="s">
        <v>169</v>
      </c>
      <c r="C106" s="18">
        <v>0</v>
      </c>
      <c r="D106" s="18">
        <v>7</v>
      </c>
      <c r="E106" s="18">
        <v>8</v>
      </c>
      <c r="F106" s="18">
        <v>15</v>
      </c>
      <c r="G106" s="108">
        <f t="shared" si="25"/>
        <v>30</v>
      </c>
    </row>
    <row r="107" spans="1:7" ht="16.05" customHeight="1" x14ac:dyDescent="0.3">
      <c r="A107" s="119" t="s">
        <v>170</v>
      </c>
      <c r="B107" s="22" t="s">
        <v>171</v>
      </c>
      <c r="C107" s="18">
        <v>0</v>
      </c>
      <c r="D107" s="18">
        <v>5</v>
      </c>
      <c r="E107" s="18">
        <v>5</v>
      </c>
      <c r="F107" s="18">
        <v>10</v>
      </c>
      <c r="G107" s="108">
        <f t="shared" si="25"/>
        <v>20</v>
      </c>
    </row>
    <row r="108" spans="1:7" ht="16.05" customHeight="1" x14ac:dyDescent="0.3">
      <c r="A108" s="119" t="s">
        <v>172</v>
      </c>
      <c r="B108" s="22" t="s">
        <v>173</v>
      </c>
      <c r="C108" s="18">
        <v>0</v>
      </c>
      <c r="D108" s="18">
        <v>4</v>
      </c>
      <c r="E108" s="18">
        <v>4</v>
      </c>
      <c r="F108" s="18">
        <v>6</v>
      </c>
      <c r="G108" s="108">
        <f t="shared" si="25"/>
        <v>14</v>
      </c>
    </row>
    <row r="109" spans="1:7" ht="16.05" customHeight="1" x14ac:dyDescent="0.3">
      <c r="A109" s="119" t="s">
        <v>174</v>
      </c>
      <c r="B109" s="22" t="s">
        <v>175</v>
      </c>
      <c r="C109" s="18">
        <v>0</v>
      </c>
      <c r="D109" s="18">
        <v>2</v>
      </c>
      <c r="E109" s="18">
        <v>0</v>
      </c>
      <c r="F109" s="18">
        <v>0</v>
      </c>
      <c r="G109" s="108">
        <f t="shared" si="25"/>
        <v>2</v>
      </c>
    </row>
    <row r="110" spans="1:7" ht="16.05" customHeight="1" x14ac:dyDescent="0.3">
      <c r="A110" s="119" t="s">
        <v>176</v>
      </c>
      <c r="B110" s="22" t="s">
        <v>177</v>
      </c>
      <c r="C110" s="18">
        <v>0</v>
      </c>
      <c r="D110" s="18">
        <v>0</v>
      </c>
      <c r="E110" s="18">
        <v>0</v>
      </c>
      <c r="F110" s="18">
        <v>12</v>
      </c>
      <c r="G110" s="108">
        <f t="shared" si="25"/>
        <v>12</v>
      </c>
    </row>
    <row r="111" spans="1:7" s="16" customFormat="1" ht="16.05" customHeight="1" x14ac:dyDescent="0.3">
      <c r="A111" s="118" t="s">
        <v>178</v>
      </c>
      <c r="B111" s="13" t="s">
        <v>179</v>
      </c>
      <c r="C111" s="17">
        <v>0</v>
      </c>
      <c r="D111" s="17">
        <f t="shared" ref="D111:G111" si="26">SUM(D112:D114)</f>
        <v>14</v>
      </c>
      <c r="E111" s="17">
        <f t="shared" si="26"/>
        <v>14</v>
      </c>
      <c r="F111" s="17">
        <f t="shared" si="26"/>
        <v>13</v>
      </c>
      <c r="G111" s="105">
        <f t="shared" si="26"/>
        <v>41</v>
      </c>
    </row>
    <row r="112" spans="1:7" ht="16.05" customHeight="1" x14ac:dyDescent="0.3">
      <c r="A112" s="119" t="s">
        <v>180</v>
      </c>
      <c r="B112" s="22" t="s">
        <v>181</v>
      </c>
      <c r="C112" s="18">
        <v>0</v>
      </c>
      <c r="D112" s="18">
        <v>7</v>
      </c>
      <c r="E112" s="18">
        <v>10</v>
      </c>
      <c r="F112" s="18">
        <v>10</v>
      </c>
      <c r="G112" s="108">
        <f>D112+E112+F112</f>
        <v>27</v>
      </c>
    </row>
    <row r="113" spans="1:7" ht="15.6" customHeight="1" x14ac:dyDescent="0.3">
      <c r="A113" s="119" t="s">
        <v>182</v>
      </c>
      <c r="B113" s="22" t="s">
        <v>183</v>
      </c>
      <c r="C113" s="18">
        <v>0</v>
      </c>
      <c r="D113" s="18">
        <v>4</v>
      </c>
      <c r="E113" s="18">
        <v>4</v>
      </c>
      <c r="F113" s="18">
        <v>3</v>
      </c>
      <c r="G113" s="108">
        <f>D113+E113+F113</f>
        <v>11</v>
      </c>
    </row>
    <row r="114" spans="1:7" ht="16.05" customHeight="1" x14ac:dyDescent="0.3">
      <c r="A114" s="119" t="s">
        <v>184</v>
      </c>
      <c r="B114" s="22" t="s">
        <v>185</v>
      </c>
      <c r="C114" s="18">
        <v>0</v>
      </c>
      <c r="D114" s="18">
        <v>3</v>
      </c>
      <c r="E114" s="18">
        <v>0</v>
      </c>
      <c r="F114" s="18">
        <v>0</v>
      </c>
      <c r="G114" s="108">
        <f>D114+E114+F114</f>
        <v>3</v>
      </c>
    </row>
    <row r="115" spans="1:7" s="16" customFormat="1" ht="16.8" customHeight="1" x14ac:dyDescent="0.3">
      <c r="A115" s="116" t="s">
        <v>186</v>
      </c>
      <c r="B115" s="13" t="s">
        <v>187</v>
      </c>
      <c r="C115" s="17">
        <v>0</v>
      </c>
      <c r="D115" s="17">
        <f t="shared" ref="D115:G115" si="27">SUM(D116:D119)</f>
        <v>0</v>
      </c>
      <c r="E115" s="17">
        <f t="shared" si="27"/>
        <v>111</v>
      </c>
      <c r="F115" s="17">
        <f t="shared" si="27"/>
        <v>63</v>
      </c>
      <c r="G115" s="105">
        <f t="shared" si="27"/>
        <v>174</v>
      </c>
    </row>
    <row r="116" spans="1:7" ht="26.4" customHeight="1" x14ac:dyDescent="0.3">
      <c r="A116" s="107" t="s">
        <v>188</v>
      </c>
      <c r="B116" s="49" t="s">
        <v>318</v>
      </c>
      <c r="C116" s="76">
        <v>0</v>
      </c>
      <c r="D116" s="18">
        <v>0</v>
      </c>
      <c r="E116" s="18">
        <v>0</v>
      </c>
      <c r="F116" s="18">
        <v>10</v>
      </c>
      <c r="G116" s="108">
        <f>D116+E116+F116</f>
        <v>10</v>
      </c>
    </row>
    <row r="117" spans="1:7" ht="16.05" customHeight="1" x14ac:dyDescent="0.3">
      <c r="A117" s="107" t="s">
        <v>189</v>
      </c>
      <c r="B117" s="37" t="s">
        <v>190</v>
      </c>
      <c r="C117" s="34">
        <v>0</v>
      </c>
      <c r="D117" s="18">
        <v>0</v>
      </c>
      <c r="E117" s="18">
        <v>57</v>
      </c>
      <c r="F117" s="18">
        <v>33</v>
      </c>
      <c r="G117" s="108">
        <f>D117+E117+F117</f>
        <v>90</v>
      </c>
    </row>
    <row r="118" spans="1:7" ht="18" customHeight="1" x14ac:dyDescent="0.3">
      <c r="A118" s="107" t="s">
        <v>191</v>
      </c>
      <c r="B118" s="37" t="s">
        <v>317</v>
      </c>
      <c r="C118" s="34">
        <v>0</v>
      </c>
      <c r="D118" s="18">
        <v>0</v>
      </c>
      <c r="E118" s="18">
        <v>54</v>
      </c>
      <c r="F118" s="18">
        <v>0</v>
      </c>
      <c r="G118" s="108">
        <f>D118+E118+F118</f>
        <v>54</v>
      </c>
    </row>
    <row r="119" spans="1:7" ht="16.05" customHeight="1" thickBot="1" x14ac:dyDescent="0.35">
      <c r="A119" s="120" t="s">
        <v>238</v>
      </c>
      <c r="B119" s="121" t="s">
        <v>199</v>
      </c>
      <c r="C119" s="122">
        <v>0</v>
      </c>
      <c r="D119" s="122">
        <v>0</v>
      </c>
      <c r="E119" s="122">
        <v>0</v>
      </c>
      <c r="F119" s="122">
        <v>20</v>
      </c>
      <c r="G119" s="123">
        <f>D119+E119+F119</f>
        <v>20</v>
      </c>
    </row>
    <row r="120" spans="1:7" s="1" customFormat="1" ht="12.75" customHeight="1" x14ac:dyDescent="0.3">
      <c r="E120" s="6"/>
      <c r="F120" s="5"/>
    </row>
    <row r="121" spans="1:7" s="1" customFormat="1" ht="12.75" customHeight="1" x14ac:dyDescent="0.3">
      <c r="B121" s="2"/>
      <c r="D121" s="5"/>
      <c r="E121" s="6"/>
    </row>
    <row r="122" spans="1:7" s="1" customFormat="1" ht="12.75" customHeight="1" x14ac:dyDescent="0.3">
      <c r="B122" s="131" t="s">
        <v>192</v>
      </c>
      <c r="C122" s="88" t="s">
        <v>245</v>
      </c>
      <c r="D122" s="132" t="s">
        <v>323</v>
      </c>
      <c r="E122" s="6"/>
    </row>
    <row r="123" spans="1:7" s="1" customFormat="1" ht="12.75" customHeight="1" x14ac:dyDescent="0.3">
      <c r="B123" s="2"/>
      <c r="D123" s="5"/>
      <c r="E123" s="6"/>
    </row>
    <row r="124" spans="1:7" s="1" customFormat="1" ht="12.75" customHeight="1" x14ac:dyDescent="0.3">
      <c r="B124" s="2"/>
      <c r="D124" s="5"/>
      <c r="E124" s="6"/>
    </row>
    <row r="125" spans="1:7" s="1" customFormat="1" ht="12.75" customHeight="1" x14ac:dyDescent="0.3">
      <c r="B125" s="2"/>
      <c r="D125" s="5"/>
      <c r="E125" s="6"/>
    </row>
    <row r="126" spans="1:7" s="1" customFormat="1" ht="12.75" customHeight="1" x14ac:dyDescent="0.3">
      <c r="B126" s="2"/>
      <c r="D126" s="5"/>
      <c r="E126" s="6"/>
    </row>
    <row r="127" spans="1:7" s="1" customFormat="1" ht="12.75" customHeight="1" x14ac:dyDescent="0.3">
      <c r="B127" s="2"/>
      <c r="D127" s="5"/>
      <c r="E127" s="6"/>
    </row>
    <row r="128" spans="1:7" s="1" customFormat="1" ht="12.75" customHeight="1" x14ac:dyDescent="0.3">
      <c r="B128" s="2"/>
      <c r="D128" s="5"/>
      <c r="E128" s="6"/>
    </row>
    <row r="129" spans="2:5" s="1" customFormat="1" ht="12.75" customHeight="1" x14ac:dyDescent="0.3">
      <c r="B129" s="2"/>
      <c r="D129" s="5"/>
      <c r="E129" s="6"/>
    </row>
    <row r="130" spans="2:5" s="1" customFormat="1" ht="12.75" customHeight="1" x14ac:dyDescent="0.3">
      <c r="B130" s="2"/>
      <c r="D130" s="5"/>
      <c r="E130" s="6"/>
    </row>
    <row r="131" spans="2:5" s="1" customFormat="1" ht="12.75" customHeight="1" x14ac:dyDescent="0.3">
      <c r="B131" s="2"/>
      <c r="D131" s="5"/>
      <c r="E131" s="6"/>
    </row>
    <row r="132" spans="2:5" s="1" customFormat="1" ht="12.75" customHeight="1" x14ac:dyDescent="0.3">
      <c r="B132" s="2"/>
      <c r="D132" s="5"/>
      <c r="E132" s="6"/>
    </row>
    <row r="133" spans="2:5" s="1" customFormat="1" ht="12.75" customHeight="1" x14ac:dyDescent="0.3">
      <c r="B133" s="2"/>
      <c r="D133" s="5"/>
      <c r="E133" s="6"/>
    </row>
    <row r="134" spans="2:5" s="1" customFormat="1" ht="12.75" customHeight="1" x14ac:dyDescent="0.3">
      <c r="B134" s="2"/>
      <c r="D134" s="5"/>
      <c r="E134" s="6"/>
    </row>
    <row r="135" spans="2:5" s="1" customFormat="1" ht="12.75" customHeight="1" x14ac:dyDescent="0.3">
      <c r="B135" s="2"/>
      <c r="D135" s="5"/>
      <c r="E135" s="6"/>
    </row>
    <row r="136" spans="2:5" s="1" customFormat="1" ht="12.75" customHeight="1" x14ac:dyDescent="0.3">
      <c r="B136" s="2"/>
      <c r="D136" s="5"/>
      <c r="E136" s="6"/>
    </row>
    <row r="137" spans="2:5" s="1" customFormat="1" ht="12.75" customHeight="1" x14ac:dyDescent="0.3">
      <c r="B137" s="2"/>
      <c r="D137" s="5"/>
      <c r="E137" s="6"/>
    </row>
    <row r="138" spans="2:5" s="1" customFormat="1" ht="12.75" customHeight="1" x14ac:dyDescent="0.3">
      <c r="B138" s="2"/>
      <c r="D138" s="5"/>
      <c r="E138" s="6"/>
    </row>
    <row r="139" spans="2:5" s="1" customFormat="1" ht="12.75" customHeight="1" x14ac:dyDescent="0.3">
      <c r="B139" s="2"/>
      <c r="D139" s="5"/>
      <c r="E139" s="6"/>
    </row>
    <row r="140" spans="2:5" s="1" customFormat="1" ht="12.75" customHeight="1" x14ac:dyDescent="0.3">
      <c r="B140" s="2"/>
      <c r="D140" s="5"/>
      <c r="E140" s="6"/>
    </row>
    <row r="141" spans="2:5" s="1" customFormat="1" ht="12.75" customHeight="1" x14ac:dyDescent="0.3">
      <c r="B141" s="2"/>
      <c r="D141" s="5"/>
      <c r="E141" s="6"/>
    </row>
    <row r="142" spans="2:5" s="1" customFormat="1" ht="12.75" customHeight="1" x14ac:dyDescent="0.3">
      <c r="B142" s="2"/>
      <c r="D142" s="5"/>
      <c r="E142" s="6"/>
    </row>
    <row r="143" spans="2:5" s="1" customFormat="1" ht="12.75" customHeight="1" x14ac:dyDescent="0.3">
      <c r="B143" s="2"/>
      <c r="D143" s="5"/>
      <c r="E143" s="6"/>
    </row>
    <row r="144" spans="2:5" s="1" customFormat="1" ht="12.75" customHeight="1" x14ac:dyDescent="0.3">
      <c r="B144" s="2"/>
      <c r="D144" s="5"/>
      <c r="E144" s="6"/>
    </row>
    <row r="145" spans="2:5" s="1" customFormat="1" ht="12.75" customHeight="1" x14ac:dyDescent="0.3">
      <c r="B145" s="2"/>
      <c r="D145" s="5"/>
      <c r="E145" s="6"/>
    </row>
    <row r="146" spans="2:5" s="1" customFormat="1" ht="12.75" customHeight="1" x14ac:dyDescent="0.3">
      <c r="B146" s="2"/>
      <c r="D146" s="5"/>
      <c r="E146" s="6"/>
    </row>
    <row r="147" spans="2:5" s="1" customFormat="1" ht="12.75" customHeight="1" x14ac:dyDescent="0.3">
      <c r="B147" s="2"/>
      <c r="D147" s="5"/>
      <c r="E147" s="6"/>
    </row>
    <row r="148" spans="2:5" s="1" customFormat="1" ht="12.75" customHeight="1" x14ac:dyDescent="0.3">
      <c r="B148" s="2"/>
      <c r="D148" s="5"/>
      <c r="E148" s="6"/>
    </row>
  </sheetData>
  <autoFilter ref="A7:G120">
    <filterColumn colId="3" showButton="0"/>
    <filterColumn colId="4" showButton="0"/>
    <filterColumn colId="5" showButton="0"/>
  </autoFilter>
  <mergeCells count="3">
    <mergeCell ref="F2:G3"/>
    <mergeCell ref="A4:D4"/>
    <mergeCell ref="B5:G5"/>
  </mergeCells>
  <conditionalFormatting sqref="B35:B39 B25:B27 B20:B21 B15:B16 B18:C19 B13:C14 B23:C24">
    <cfRule type="cellIs" dxfId="0" priority="1" stopIfTrue="1" operator="equal">
      <formula>0</formula>
    </cfRule>
  </conditionalFormatting>
  <pageMargins left="0.78740157480314965" right="0.31496062992125984" top="0.74803149606299213" bottom="0.39370078740157483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2020-2022 (lyginamasis  ) </vt:lpstr>
      <vt:lpstr>2020-2022 planas</vt:lpstr>
      <vt:lpstr>'2020-2022 (lyginamasis  ) '!Print_Titles</vt:lpstr>
      <vt:lpstr>'2020-2022 planas'!Print_Titles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</cp:lastModifiedBy>
  <cp:lastPrinted>2022-01-05T12:42:57Z</cp:lastPrinted>
  <dcterms:created xsi:type="dcterms:W3CDTF">2021-11-17T12:44:37Z</dcterms:created>
  <dcterms:modified xsi:type="dcterms:W3CDTF">2022-02-02T11:39:37Z</dcterms:modified>
</cp:coreProperties>
</file>