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Vartotoja\Desktop\"/>
    </mc:Choice>
  </mc:AlternateContent>
  <xr:revisionPtr revIDLastSave="0" documentId="13_ncr:1_{EABEF732-6BC6-42E9-9DC7-942D42E838C2}" xr6:coauthVersionLast="47" xr6:coauthVersionMax="47" xr10:uidLastSave="{00000000-0000-0000-0000-000000000000}"/>
  <bookViews>
    <workbookView xWindow="-120" yWindow="-120" windowWidth="29040" windowHeight="15720" tabRatio="988" activeTab="12" xr2:uid="{00000000-000D-0000-FFFF-FFFF00000000}"/>
  </bookViews>
  <sheets>
    <sheet name="01šviet." sheetId="26" r:id="rId1"/>
    <sheet name="01 prgr 01 01 07 priemone" sheetId="41" r:id="rId2"/>
    <sheet name="02sveikat." sheetId="27" r:id="rId3"/>
    <sheet name="03social." sheetId="28" r:id="rId4"/>
    <sheet name="04sport." sheetId="29" r:id="rId5"/>
    <sheet name="05kultura" sheetId="30" r:id="rId6"/>
    <sheet name="06turizm_paveld" sheetId="31" r:id="rId7"/>
    <sheet name="07Infrastr." sheetId="32" r:id="rId8"/>
    <sheet name="08aplinkosauga" sheetId="33" r:id="rId9"/>
    <sheet name="09ž.ū." sheetId="34" r:id="rId10"/>
    <sheet name="10verslas" sheetId="35" r:id="rId11"/>
    <sheet name="11valdym." sheetId="36" r:id="rId12"/>
    <sheet name="Lešu poreikis iš viso" sheetId="40" r:id="rId13"/>
  </sheets>
  <definedNames>
    <definedName name="_xlnm._FilterDatabase" localSheetId="0" hidden="1">'01šviet.'!$A$14:$M$104</definedName>
    <definedName name="_xlnm._FilterDatabase" localSheetId="2" hidden="1">'02sveikat.'!$A$7:$M$80</definedName>
    <definedName name="_xlnm._FilterDatabase" localSheetId="3" hidden="1">'03social.'!$A$8:$AA$111</definedName>
    <definedName name="_xlnm._FilterDatabase" localSheetId="5" hidden="1">'05kultura'!$A$8:$M$104</definedName>
    <definedName name="_xlnm._FilterDatabase" localSheetId="6" hidden="1">'06turizm_paveld'!$A$8:$M$62</definedName>
    <definedName name="_xlnm._FilterDatabase" localSheetId="7" hidden="1">'07Infrastr.'!$A$8:$M$150</definedName>
    <definedName name="_xlnm._FilterDatabase" localSheetId="8" hidden="1">'08aplinkosauga'!$A$8:$M$69</definedName>
    <definedName name="_xlnm._FilterDatabase" localSheetId="9" hidden="1">'09ž.ū.'!$A$8:$M$60</definedName>
    <definedName name="_xlnm._FilterDatabase" localSheetId="11" hidden="1">'11valdym.'!$A$8:$M$87</definedName>
    <definedName name="_xlnm.Print_Area" localSheetId="1">'01 prgr 01 01 07 priemone'!$A$1:$F$127</definedName>
    <definedName name="_xlnm.Print_Area" localSheetId="0">'01šviet.'!$A$1:$N$105</definedName>
    <definedName name="_xlnm.Print_Area" localSheetId="2">'02sveikat.'!$A$1:$N$81</definedName>
    <definedName name="_xlnm.Print_Area" localSheetId="3">'03social.'!$A$1:$M$111</definedName>
    <definedName name="_xlnm.Print_Area" localSheetId="4">'04sport.'!$A$1:$M$69</definedName>
    <definedName name="_xlnm.Print_Area" localSheetId="5">'05kultura'!$A$1:$M$105</definedName>
    <definedName name="_xlnm.Print_Area" localSheetId="6">'06turizm_paveld'!$A$1:$M$63</definedName>
    <definedName name="_xlnm.Print_Area" localSheetId="7">'07Infrastr.'!$A$1:$M$151</definedName>
    <definedName name="_xlnm.Print_Area" localSheetId="8">'08aplinkosauga'!$A$1:$M$68</definedName>
    <definedName name="_xlnm.Print_Area" localSheetId="9">'09ž.ū.'!$A$1:$M$61</definedName>
    <definedName name="_xlnm.Print_Area" localSheetId="10">'10verslas'!$A$1:$M$43</definedName>
    <definedName name="_xlnm.Print_Area" localSheetId="11">'11valdym.'!$A$1:$M$88</definedName>
    <definedName name="_xlnm.Print_Area" localSheetId="12">'Lešu poreikis iš viso'!$A$1:$J$23</definedName>
    <definedName name="_xlnm.Print_Titles" localSheetId="7">'07Infrastr.'!$4:$8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6" i="34" l="1"/>
  <c r="H56" i="34"/>
  <c r="I56" i="34"/>
  <c r="F56" i="34"/>
  <c r="F78" i="36"/>
  <c r="G78" i="36"/>
  <c r="H78" i="36"/>
  <c r="I78" i="36"/>
  <c r="I34" i="36"/>
  <c r="H34" i="36"/>
  <c r="G34" i="36"/>
  <c r="F34" i="36"/>
  <c r="F21" i="36"/>
  <c r="G21" i="36"/>
  <c r="H21" i="36"/>
  <c r="I21" i="36"/>
  <c r="F87" i="32" l="1"/>
  <c r="G87" i="32"/>
  <c r="H87" i="32"/>
  <c r="F84" i="32"/>
  <c r="G84" i="32"/>
  <c r="H84" i="32"/>
  <c r="I45" i="32"/>
  <c r="I84" i="32" s="1"/>
  <c r="I87" i="32" l="1"/>
  <c r="F52" i="26"/>
  <c r="F103" i="26" s="1"/>
  <c r="G52" i="26"/>
  <c r="G103" i="26" s="1"/>
  <c r="H52" i="26"/>
  <c r="H103" i="26" s="1"/>
  <c r="I52" i="26"/>
  <c r="I103" i="26" s="1"/>
  <c r="F94" i="30" l="1"/>
  <c r="G94" i="30"/>
  <c r="H94" i="30"/>
  <c r="I94" i="30"/>
  <c r="F89" i="32" l="1"/>
  <c r="F142" i="32" s="1"/>
  <c r="G89" i="32"/>
  <c r="G142" i="32" s="1"/>
  <c r="H89" i="32"/>
  <c r="H142" i="32" s="1"/>
  <c r="I89" i="32"/>
  <c r="I142" i="32" s="1"/>
  <c r="F13" i="29"/>
  <c r="G13" i="29"/>
  <c r="H13" i="29"/>
  <c r="I13" i="29"/>
  <c r="I89" i="30" l="1"/>
  <c r="H89" i="30"/>
  <c r="F89" i="30"/>
  <c r="F70" i="27"/>
  <c r="G70" i="27"/>
  <c r="H70" i="27"/>
  <c r="I70" i="27"/>
  <c r="F26" i="27"/>
  <c r="G26" i="27"/>
  <c r="H26" i="27"/>
  <c r="I26" i="27"/>
  <c r="G89" i="30"/>
  <c r="F101" i="28" l="1"/>
  <c r="G101" i="28"/>
  <c r="H101" i="28"/>
  <c r="I101" i="28"/>
  <c r="F32" i="28"/>
  <c r="G32" i="28"/>
  <c r="H32" i="28"/>
  <c r="I32" i="28"/>
  <c r="F17" i="33" l="1"/>
  <c r="H17" i="33"/>
  <c r="I17" i="33"/>
  <c r="G13" i="33"/>
  <c r="F83" i="36"/>
  <c r="G83" i="36"/>
  <c r="H83" i="36"/>
  <c r="I83" i="36"/>
  <c r="G17" i="33" l="1"/>
  <c r="G52" i="31"/>
  <c r="F25" i="29" l="1"/>
  <c r="G25" i="29"/>
  <c r="H25" i="29"/>
  <c r="I25" i="29"/>
  <c r="F18" i="29"/>
  <c r="G18" i="29"/>
  <c r="H18" i="29"/>
  <c r="I18" i="29"/>
  <c r="F66" i="29"/>
  <c r="G66" i="29"/>
  <c r="H66" i="29"/>
  <c r="I66" i="29"/>
  <c r="F65" i="29"/>
  <c r="F64" i="29" s="1"/>
  <c r="G65" i="29"/>
  <c r="H65" i="29"/>
  <c r="I65" i="29"/>
  <c r="I64" i="29" s="1"/>
  <c r="H64" i="29" l="1"/>
  <c r="G64" i="29"/>
  <c r="F102" i="26"/>
  <c r="G102" i="26"/>
  <c r="H102" i="26"/>
  <c r="I102" i="26"/>
  <c r="F51" i="26"/>
  <c r="G51" i="26"/>
  <c r="H51" i="26"/>
  <c r="I51" i="26"/>
  <c r="G95" i="26" l="1"/>
  <c r="F49" i="26" l="1"/>
  <c r="G49" i="26"/>
  <c r="H49" i="26"/>
  <c r="I49" i="26"/>
  <c r="F50" i="26"/>
  <c r="G50" i="26"/>
  <c r="H50" i="26"/>
  <c r="I50" i="26"/>
  <c r="G22" i="40"/>
  <c r="G81" i="36"/>
  <c r="G80" i="36"/>
  <c r="G77" i="36"/>
  <c r="G72" i="36"/>
  <c r="G59" i="36"/>
  <c r="G54" i="36"/>
  <c r="G50" i="36"/>
  <c r="G45" i="36"/>
  <c r="G42" i="35"/>
  <c r="G41" i="35"/>
  <c r="G33" i="35"/>
  <c r="G32" i="35"/>
  <c r="G27" i="35"/>
  <c r="G21" i="35"/>
  <c r="G22" i="35" s="1"/>
  <c r="G58" i="34"/>
  <c r="G57" i="34"/>
  <c r="G54" i="34"/>
  <c r="G51" i="34"/>
  <c r="G50" i="34"/>
  <c r="G45" i="34"/>
  <c r="G27" i="34"/>
  <c r="G66" i="33"/>
  <c r="G64" i="33"/>
  <c r="G61" i="33"/>
  <c r="G60" i="33"/>
  <c r="G59" i="33"/>
  <c r="G58" i="33"/>
  <c r="G57" i="33"/>
  <c r="G52" i="33"/>
  <c r="G42" i="33"/>
  <c r="G25" i="33"/>
  <c r="G20" i="33"/>
  <c r="G148" i="32"/>
  <c r="G134" i="32"/>
  <c r="G130" i="32"/>
  <c r="G129" i="32"/>
  <c r="G119" i="32"/>
  <c r="G118" i="32"/>
  <c r="G117" i="32"/>
  <c r="G116" i="32"/>
  <c r="G101" i="32"/>
  <c r="G99" i="32"/>
  <c r="G98" i="32"/>
  <c r="G97" i="32"/>
  <c r="G88" i="32"/>
  <c r="G86" i="32"/>
  <c r="G85" i="32"/>
  <c r="G18" i="32"/>
  <c r="G17" i="32"/>
  <c r="G61" i="31"/>
  <c r="G60" i="31"/>
  <c r="G59" i="31"/>
  <c r="G54" i="31"/>
  <c r="G51" i="31"/>
  <c r="G47" i="31"/>
  <c r="G41" i="31"/>
  <c r="G18" i="31"/>
  <c r="G103" i="30"/>
  <c r="G102" i="30"/>
  <c r="G101" i="30"/>
  <c r="G98" i="30"/>
  <c r="G97" i="30"/>
  <c r="G95" i="30"/>
  <c r="G90" i="30"/>
  <c r="G71" i="30"/>
  <c r="G55" i="30"/>
  <c r="G44" i="30"/>
  <c r="G34" i="30"/>
  <c r="G25" i="30"/>
  <c r="G17" i="30"/>
  <c r="G62" i="29"/>
  <c r="G61" i="29"/>
  <c r="G59" i="29"/>
  <c r="G53" i="29"/>
  <c r="G27" i="29"/>
  <c r="G108" i="28"/>
  <c r="G107" i="28"/>
  <c r="G103" i="28"/>
  <c r="G100" i="28"/>
  <c r="G95" i="28"/>
  <c r="G85" i="28"/>
  <c r="G69" i="28"/>
  <c r="G46" i="28"/>
  <c r="G40" i="28"/>
  <c r="G79" i="27"/>
  <c r="G78" i="27"/>
  <c r="G77" i="27"/>
  <c r="G73" i="27"/>
  <c r="G72" i="27"/>
  <c r="G71" i="27"/>
  <c r="G65" i="27"/>
  <c r="G54" i="27"/>
  <c r="G27" i="27"/>
  <c r="G101" i="26"/>
  <c r="G98" i="26"/>
  <c r="G97" i="26"/>
  <c r="G94" i="26"/>
  <c r="G89" i="26"/>
  <c r="G53" i="26"/>
  <c r="G48" i="26"/>
  <c r="G46" i="26"/>
  <c r="F98" i="30"/>
  <c r="H98" i="30"/>
  <c r="I98" i="30"/>
  <c r="G63" i="33" l="1"/>
  <c r="G31" i="35"/>
  <c r="G38" i="35"/>
  <c r="G28" i="35"/>
  <c r="G29" i="35" s="1"/>
  <c r="G46" i="34"/>
  <c r="G58" i="31"/>
  <c r="G19" i="31"/>
  <c r="G58" i="29"/>
  <c r="G57" i="29" s="1"/>
  <c r="G76" i="27"/>
  <c r="G66" i="27"/>
  <c r="G60" i="36"/>
  <c r="G73" i="36"/>
  <c r="G140" i="32"/>
  <c r="G96" i="28"/>
  <c r="G54" i="29"/>
  <c r="G26" i="30"/>
  <c r="G18" i="30"/>
  <c r="G56" i="30"/>
  <c r="G72" i="30"/>
  <c r="G47" i="26"/>
  <c r="G90" i="26"/>
  <c r="G106" i="28"/>
  <c r="G55" i="27"/>
  <c r="G149" i="32"/>
  <c r="G76" i="36"/>
  <c r="G53" i="33"/>
  <c r="G48" i="31"/>
  <c r="G145" i="32"/>
  <c r="G147" i="32"/>
  <c r="G21" i="40"/>
  <c r="G14" i="40"/>
  <c r="G144" i="32"/>
  <c r="G136" i="32"/>
  <c r="G86" i="28"/>
  <c r="G41" i="28"/>
  <c r="G99" i="28"/>
  <c r="G56" i="33"/>
  <c r="G26" i="33"/>
  <c r="G13" i="40"/>
  <c r="G46" i="36"/>
  <c r="G55" i="36"/>
  <c r="G49" i="34"/>
  <c r="G93" i="30"/>
  <c r="G100" i="30"/>
  <c r="G45" i="30"/>
  <c r="G20" i="40"/>
  <c r="G36" i="29"/>
  <c r="G15" i="40"/>
  <c r="G69" i="27"/>
  <c r="G93" i="26"/>
  <c r="G100" i="26"/>
  <c r="F79" i="27"/>
  <c r="H79" i="27"/>
  <c r="I79" i="27"/>
  <c r="F54" i="27"/>
  <c r="H54" i="27"/>
  <c r="I54" i="27"/>
  <c r="G49" i="31" l="1"/>
  <c r="G47" i="34"/>
  <c r="G37" i="29"/>
  <c r="G55" i="29" s="1"/>
  <c r="G67" i="27"/>
  <c r="G74" i="36"/>
  <c r="G91" i="26"/>
  <c r="G91" i="30"/>
  <c r="G146" i="32"/>
  <c r="G17" i="40"/>
  <c r="G54" i="33"/>
  <c r="G137" i="32"/>
  <c r="G139" i="32"/>
  <c r="G12" i="40"/>
  <c r="G19" i="40"/>
  <c r="G16" i="40"/>
  <c r="G97" i="28"/>
  <c r="F98" i="26"/>
  <c r="H98" i="26"/>
  <c r="I98" i="26"/>
  <c r="G11" i="40" l="1"/>
  <c r="G18" i="40"/>
  <c r="G9" i="40"/>
  <c r="G10" i="40" l="1"/>
  <c r="F53" i="29"/>
  <c r="H53" i="29"/>
  <c r="I53" i="29"/>
  <c r="I54" i="31"/>
  <c r="F54" i="31"/>
  <c r="H54" i="31"/>
  <c r="F94" i="26"/>
  <c r="H94" i="26"/>
  <c r="I94" i="26"/>
  <c r="F95" i="26"/>
  <c r="F51" i="34" l="1"/>
  <c r="H51" i="34"/>
  <c r="I51" i="34"/>
  <c r="F58" i="34"/>
  <c r="H58" i="34"/>
  <c r="I58" i="34"/>
  <c r="F117" i="32"/>
  <c r="H117" i="32"/>
  <c r="I117" i="32"/>
  <c r="F116" i="32"/>
  <c r="H116" i="32"/>
  <c r="I116" i="32"/>
  <c r="I20" i="33" l="1"/>
  <c r="F130" i="32" l="1"/>
  <c r="H130" i="32"/>
  <c r="I130" i="32"/>
  <c r="F101" i="30"/>
  <c r="H101" i="30"/>
  <c r="I101" i="30"/>
  <c r="F18" i="32"/>
  <c r="H18" i="32"/>
  <c r="I18" i="32"/>
  <c r="F59" i="31"/>
  <c r="H59" i="31"/>
  <c r="I59" i="31"/>
  <c r="F52" i="31"/>
  <c r="H52" i="31"/>
  <c r="H51" i="31" s="1"/>
  <c r="I52" i="31"/>
  <c r="I51" i="31" s="1"/>
  <c r="F41" i="31"/>
  <c r="H41" i="31"/>
  <c r="I41" i="31"/>
  <c r="F51" i="31" l="1"/>
  <c r="F60" i="31"/>
  <c r="H60" i="31"/>
  <c r="I60" i="31"/>
  <c r="F100" i="28"/>
  <c r="H100" i="28"/>
  <c r="I100" i="28"/>
  <c r="I17" i="32"/>
  <c r="H17" i="32"/>
  <c r="F17" i="32"/>
  <c r="F108" i="28" l="1"/>
  <c r="H108" i="28"/>
  <c r="I108" i="28"/>
  <c r="F77" i="36" l="1"/>
  <c r="H77" i="36"/>
  <c r="I77" i="36"/>
  <c r="F58" i="33" l="1"/>
  <c r="H58" i="33"/>
  <c r="I58" i="33"/>
  <c r="F57" i="33"/>
  <c r="H57" i="33"/>
  <c r="I57" i="33"/>
  <c r="F119" i="32"/>
  <c r="H119" i="32"/>
  <c r="I119" i="32"/>
  <c r="F86" i="32"/>
  <c r="H86" i="32"/>
  <c r="I86" i="32"/>
  <c r="F85" i="32"/>
  <c r="H85" i="32"/>
  <c r="I85" i="32"/>
  <c r="F102" i="30"/>
  <c r="H102" i="30"/>
  <c r="I102" i="30"/>
  <c r="F107" i="28"/>
  <c r="H107" i="28"/>
  <c r="H106" i="28" s="1"/>
  <c r="I107" i="28"/>
  <c r="I106" i="28" s="1"/>
  <c r="F50" i="34"/>
  <c r="H50" i="34"/>
  <c r="I50" i="34"/>
  <c r="F27" i="34"/>
  <c r="H27" i="34"/>
  <c r="I27" i="34"/>
  <c r="F106" i="28" l="1"/>
  <c r="F54" i="34"/>
  <c r="H54" i="34"/>
  <c r="I54" i="34"/>
  <c r="I49" i="34" s="1"/>
  <c r="F45" i="34"/>
  <c r="H45" i="34"/>
  <c r="I45" i="34"/>
  <c r="I129" i="32"/>
  <c r="H129" i="32"/>
  <c r="F129" i="32"/>
  <c r="F88" i="32"/>
  <c r="H88" i="32"/>
  <c r="I88" i="32"/>
  <c r="F62" i="29"/>
  <c r="H62" i="29"/>
  <c r="I62" i="29"/>
  <c r="F85" i="28"/>
  <c r="H85" i="28"/>
  <c r="I85" i="28"/>
  <c r="F49" i="34" l="1"/>
  <c r="H49" i="34"/>
  <c r="F54" i="36"/>
  <c r="H54" i="36"/>
  <c r="I54" i="36"/>
  <c r="F42" i="33"/>
  <c r="H42" i="33"/>
  <c r="I42" i="33"/>
  <c r="F71" i="27" l="1"/>
  <c r="H71" i="27"/>
  <c r="I71" i="27"/>
  <c r="H55" i="27"/>
  <c r="I55" i="27"/>
  <c r="F55" i="27" l="1"/>
  <c r="F97" i="26" l="1"/>
  <c r="H97" i="26"/>
  <c r="I97" i="26"/>
  <c r="H95" i="26"/>
  <c r="I95" i="26"/>
  <c r="I93" i="26" s="1"/>
  <c r="F89" i="26"/>
  <c r="H89" i="26"/>
  <c r="H90" i="26" s="1"/>
  <c r="I89" i="26"/>
  <c r="I90" i="26" s="1"/>
  <c r="F46" i="26"/>
  <c r="H46" i="26"/>
  <c r="H47" i="26" s="1"/>
  <c r="I46" i="26"/>
  <c r="I47" i="26" s="1"/>
  <c r="F90" i="26" l="1"/>
  <c r="F47" i="26"/>
  <c r="F93" i="26"/>
  <c r="H91" i="26"/>
  <c r="I91" i="26"/>
  <c r="H93" i="26"/>
  <c r="F91" i="26" l="1"/>
  <c r="F98" i="32"/>
  <c r="H98" i="32"/>
  <c r="I98" i="32"/>
  <c r="F118" i="32"/>
  <c r="H118" i="32"/>
  <c r="I118" i="32"/>
  <c r="F103" i="28" l="1"/>
  <c r="H103" i="28"/>
  <c r="H99" i="28" s="1"/>
  <c r="I103" i="28"/>
  <c r="I99" i="28" s="1"/>
  <c r="F99" i="28" l="1"/>
  <c r="F69" i="28"/>
  <c r="H69" i="28"/>
  <c r="I69" i="28"/>
  <c r="F95" i="28"/>
  <c r="H95" i="28"/>
  <c r="H96" i="28" s="1"/>
  <c r="I95" i="28"/>
  <c r="I96" i="28" s="1"/>
  <c r="F40" i="28"/>
  <c r="H40" i="28"/>
  <c r="I40" i="28"/>
  <c r="F46" i="28"/>
  <c r="H46" i="28"/>
  <c r="I46" i="28"/>
  <c r="F96" i="28" l="1"/>
  <c r="I41" i="28"/>
  <c r="H41" i="28"/>
  <c r="F41" i="28"/>
  <c r="F101" i="26" l="1"/>
  <c r="H101" i="26"/>
  <c r="I101" i="26"/>
  <c r="F78" i="27"/>
  <c r="H78" i="27"/>
  <c r="I78" i="27"/>
  <c r="F61" i="31" l="1"/>
  <c r="H61" i="31"/>
  <c r="H58" i="31" s="1"/>
  <c r="I61" i="31"/>
  <c r="I58" i="31" s="1"/>
  <c r="F25" i="30"/>
  <c r="H25" i="30"/>
  <c r="H26" i="30" s="1"/>
  <c r="I25" i="30"/>
  <c r="I26" i="30" s="1"/>
  <c r="F58" i="31" l="1"/>
  <c r="F26" i="30"/>
  <c r="F95" i="30"/>
  <c r="H95" i="30"/>
  <c r="I95" i="30"/>
  <c r="F61" i="29"/>
  <c r="H61" i="29"/>
  <c r="I61" i="29"/>
  <c r="F59" i="29"/>
  <c r="H59" i="29"/>
  <c r="I59" i="29"/>
  <c r="F47" i="31"/>
  <c r="H47" i="31"/>
  <c r="I47" i="31"/>
  <c r="F97" i="32" l="1"/>
  <c r="H97" i="32"/>
  <c r="I97" i="32"/>
  <c r="F90" i="30"/>
  <c r="H90" i="30"/>
  <c r="I90" i="30"/>
  <c r="H86" i="28"/>
  <c r="H97" i="28" s="1"/>
  <c r="I86" i="28"/>
  <c r="I97" i="28" s="1"/>
  <c r="F86" i="28" l="1"/>
  <c r="F97" i="28" l="1"/>
  <c r="F103" i="30" l="1"/>
  <c r="H103" i="30"/>
  <c r="H100" i="30" s="1"/>
  <c r="I103" i="30"/>
  <c r="I100" i="30" s="1"/>
  <c r="F97" i="30"/>
  <c r="H97" i="30"/>
  <c r="H93" i="30" s="1"/>
  <c r="I97" i="30"/>
  <c r="I93" i="30" s="1"/>
  <c r="F93" i="30" l="1"/>
  <c r="F100" i="30"/>
  <c r="F57" i="34"/>
  <c r="H57" i="34"/>
  <c r="I57" i="34"/>
  <c r="F66" i="33" l="1"/>
  <c r="H66" i="33"/>
  <c r="I66" i="33"/>
  <c r="F64" i="33"/>
  <c r="H64" i="33"/>
  <c r="H63" i="33" s="1"/>
  <c r="I64" i="33"/>
  <c r="F63" i="33" l="1"/>
  <c r="I63" i="33"/>
  <c r="F59" i="33" l="1"/>
  <c r="H59" i="33"/>
  <c r="I59" i="33"/>
  <c r="F52" i="33"/>
  <c r="H52" i="33"/>
  <c r="I52" i="33"/>
  <c r="F25" i="33"/>
  <c r="H25" i="33"/>
  <c r="I25" i="33"/>
  <c r="F20" i="33"/>
  <c r="H20" i="33"/>
  <c r="H26" i="33" l="1"/>
  <c r="F26" i="33"/>
  <c r="I26" i="33"/>
  <c r="F44" i="30" l="1"/>
  <c r="H44" i="30"/>
  <c r="I44" i="30"/>
  <c r="F33" i="35" l="1"/>
  <c r="H33" i="35"/>
  <c r="I33" i="35"/>
  <c r="I13" i="40" l="1"/>
  <c r="H13" i="40"/>
  <c r="F13" i="40"/>
  <c r="F27" i="29" l="1"/>
  <c r="H27" i="29"/>
  <c r="H58" i="29" s="1"/>
  <c r="H57" i="29" s="1"/>
  <c r="I27" i="29"/>
  <c r="I58" i="29" s="1"/>
  <c r="I57" i="29" s="1"/>
  <c r="F58" i="29" l="1"/>
  <c r="H81" i="36"/>
  <c r="H80" i="36"/>
  <c r="H76" i="36" s="1"/>
  <c r="H72" i="36"/>
  <c r="H73" i="36" s="1"/>
  <c r="H59" i="36"/>
  <c r="H60" i="36" s="1"/>
  <c r="H50" i="36"/>
  <c r="H45" i="36"/>
  <c r="H42" i="35"/>
  <c r="H22" i="40" s="1"/>
  <c r="H41" i="35"/>
  <c r="H32" i="35"/>
  <c r="H31" i="35" s="1"/>
  <c r="H27" i="35"/>
  <c r="H28" i="35" s="1"/>
  <c r="H21" i="35"/>
  <c r="H22" i="35" s="1"/>
  <c r="H46" i="34"/>
  <c r="H61" i="33"/>
  <c r="H60" i="33"/>
  <c r="H53" i="33"/>
  <c r="H134" i="32"/>
  <c r="H136" i="32"/>
  <c r="H137" i="32" s="1"/>
  <c r="H101" i="32"/>
  <c r="H144" i="32" s="1"/>
  <c r="H99" i="32"/>
  <c r="H48" i="31"/>
  <c r="H18" i="31"/>
  <c r="H19" i="31" s="1"/>
  <c r="H71" i="30"/>
  <c r="H72" i="30" s="1"/>
  <c r="H55" i="30"/>
  <c r="H56" i="30" s="1"/>
  <c r="H34" i="30"/>
  <c r="H45" i="30" s="1"/>
  <c r="H17" i="30"/>
  <c r="H18" i="30" s="1"/>
  <c r="H54" i="29"/>
  <c r="H36" i="29"/>
  <c r="H37" i="29" s="1"/>
  <c r="H77" i="27"/>
  <c r="H76" i="27" s="1"/>
  <c r="H73" i="27"/>
  <c r="H72" i="27"/>
  <c r="H65" i="27"/>
  <c r="H66" i="27" s="1"/>
  <c r="H27" i="27"/>
  <c r="H38" i="35" l="1"/>
  <c r="H29" i="35"/>
  <c r="H49" i="31"/>
  <c r="F57" i="29"/>
  <c r="H56" i="33"/>
  <c r="H55" i="29"/>
  <c r="H91" i="30"/>
  <c r="H14" i="40"/>
  <c r="H69" i="27"/>
  <c r="H15" i="40"/>
  <c r="H16" i="40"/>
  <c r="H55" i="36"/>
  <c r="H67" i="27"/>
  <c r="H47" i="34"/>
  <c r="H46" i="36"/>
  <c r="H145" i="32"/>
  <c r="H17" i="40" s="1"/>
  <c r="H54" i="33"/>
  <c r="H147" i="32"/>
  <c r="H149" i="32"/>
  <c r="H21" i="40" s="1"/>
  <c r="H140" i="32"/>
  <c r="H148" i="32"/>
  <c r="H20" i="40" s="1"/>
  <c r="H12" i="40" l="1"/>
  <c r="H139" i="32"/>
  <c r="H19" i="40"/>
  <c r="H146" i="32"/>
  <c r="H74" i="36"/>
  <c r="H11" i="40" l="1"/>
  <c r="H53" i="26"/>
  <c r="H48" i="26"/>
  <c r="H100" i="26" l="1"/>
  <c r="H9" i="40"/>
  <c r="I54" i="29"/>
  <c r="I45" i="36"/>
  <c r="F45" i="36"/>
  <c r="H18" i="40" l="1"/>
  <c r="H10" i="40"/>
  <c r="F54" i="29"/>
  <c r="F27" i="35"/>
  <c r="I27" i="35"/>
  <c r="F134" i="32" l="1"/>
  <c r="I134" i="32"/>
  <c r="F46" i="34" l="1"/>
  <c r="I46" i="34"/>
  <c r="I48" i="31" l="1"/>
  <c r="F34" i="30"/>
  <c r="I34" i="30"/>
  <c r="I45" i="30" s="1"/>
  <c r="F48" i="31" l="1"/>
  <c r="F45" i="30"/>
  <c r="F41" i="35" l="1"/>
  <c r="I41" i="35"/>
  <c r="F77" i="27"/>
  <c r="I77" i="27"/>
  <c r="I76" i="27" s="1"/>
  <c r="F76" i="27" l="1"/>
  <c r="F101" i="32"/>
  <c r="I101" i="32"/>
  <c r="I144" i="32" s="1"/>
  <c r="F144" i="32" l="1"/>
  <c r="F61" i="33"/>
  <c r="I61" i="33"/>
  <c r="I145" i="32" l="1"/>
  <c r="I17" i="40" s="1"/>
  <c r="F145" i="32" l="1"/>
  <c r="F136" i="32"/>
  <c r="I136" i="32"/>
  <c r="I137" i="32" s="1"/>
  <c r="F137" i="32" l="1"/>
  <c r="F17" i="40"/>
  <c r="F48" i="26"/>
  <c r="I48" i="26"/>
  <c r="F99" i="32" l="1"/>
  <c r="I99" i="32"/>
  <c r="F18" i="31"/>
  <c r="I18" i="31"/>
  <c r="I36" i="29" l="1"/>
  <c r="I37" i="29" s="1"/>
  <c r="I55" i="29" s="1"/>
  <c r="F36" i="29"/>
  <c r="F37" i="29" l="1"/>
  <c r="F32" i="35"/>
  <c r="I32" i="35"/>
  <c r="I31" i="35" s="1"/>
  <c r="F31" i="35" l="1"/>
  <c r="F55" i="29"/>
  <c r="F28" i="35"/>
  <c r="F42" i="35"/>
  <c r="F21" i="35"/>
  <c r="F47" i="34"/>
  <c r="F38" i="35" l="1"/>
  <c r="F22" i="35"/>
  <c r="F22" i="40"/>
  <c r="F81" i="36"/>
  <c r="F80" i="36"/>
  <c r="F72" i="36"/>
  <c r="F59" i="36"/>
  <c r="F50" i="36"/>
  <c r="F19" i="31"/>
  <c r="F29" i="35" l="1"/>
  <c r="F49" i="31"/>
  <c r="F76" i="36"/>
  <c r="F16" i="40"/>
  <c r="F55" i="36"/>
  <c r="F60" i="36"/>
  <c r="F73" i="36"/>
  <c r="F140" i="32"/>
  <c r="F147" i="32"/>
  <c r="F149" i="32"/>
  <c r="F46" i="36"/>
  <c r="F139" i="32" l="1"/>
  <c r="F19" i="40"/>
  <c r="F12" i="40"/>
  <c r="F21" i="40"/>
  <c r="F74" i="36"/>
  <c r="F148" i="32"/>
  <c r="F146" i="32" l="1"/>
  <c r="F20" i="40"/>
  <c r="F71" i="30"/>
  <c r="I71" i="30"/>
  <c r="I72" i="30" s="1"/>
  <c r="F55" i="30"/>
  <c r="I55" i="30"/>
  <c r="I56" i="30" s="1"/>
  <c r="F56" i="30" l="1"/>
  <c r="F72" i="30"/>
  <c r="F60" i="33"/>
  <c r="F53" i="33"/>
  <c r="F17" i="30"/>
  <c r="F56" i="33" l="1"/>
  <c r="F18" i="30"/>
  <c r="F54" i="33"/>
  <c r="F91" i="30" l="1"/>
  <c r="F73" i="27"/>
  <c r="I73" i="27"/>
  <c r="F72" i="27"/>
  <c r="I72" i="27"/>
  <c r="F69" i="27" l="1"/>
  <c r="I14" i="40"/>
  <c r="I69" i="27"/>
  <c r="F15" i="40"/>
  <c r="F14" i="40"/>
  <c r="I65" i="27"/>
  <c r="I27" i="27"/>
  <c r="F11" i="40" l="1"/>
  <c r="I66" i="27"/>
  <c r="I67" i="27" s="1"/>
  <c r="F53" i="26" l="1"/>
  <c r="I53" i="26"/>
  <c r="F65" i="27"/>
  <c r="I28" i="35"/>
  <c r="I21" i="35"/>
  <c r="I22" i="35" s="1"/>
  <c r="I53" i="33"/>
  <c r="I72" i="36"/>
  <c r="I73" i="36" s="1"/>
  <c r="I59" i="36"/>
  <c r="I60" i="36" s="1"/>
  <c r="I81" i="36"/>
  <c r="I16" i="40" s="1"/>
  <c r="I17" i="30"/>
  <c r="I18" i="30" s="1"/>
  <c r="I91" i="30" s="1"/>
  <c r="I50" i="36"/>
  <c r="I55" i="36" s="1"/>
  <c r="I80" i="36"/>
  <c r="I76" i="36" s="1"/>
  <c r="I60" i="33"/>
  <c r="I56" i="33" s="1"/>
  <c r="I42" i="35"/>
  <c r="I38" i="35" s="1"/>
  <c r="I19" i="31"/>
  <c r="I29" i="35" l="1"/>
  <c r="I49" i="31"/>
  <c r="I22" i="40"/>
  <c r="I15" i="40"/>
  <c r="F27" i="27"/>
  <c r="I100" i="26"/>
  <c r="I148" i="32"/>
  <c r="I20" i="40" s="1"/>
  <c r="I47" i="34"/>
  <c r="I140" i="32"/>
  <c r="I147" i="32"/>
  <c r="F66" i="27"/>
  <c r="I149" i="32"/>
  <c r="I21" i="40" s="1"/>
  <c r="I46" i="36"/>
  <c r="I74" i="36" s="1"/>
  <c r="I54" i="33"/>
  <c r="I12" i="40" l="1"/>
  <c r="I139" i="32"/>
  <c r="I19" i="40"/>
  <c r="I146" i="32"/>
  <c r="I18" i="40" s="1"/>
  <c r="F67" i="27"/>
  <c r="I9" i="40"/>
  <c r="F100" i="26"/>
  <c r="I11" i="40" l="1"/>
  <c r="I10" i="40"/>
  <c r="F9" i="40"/>
  <c r="F18" i="40"/>
  <c r="F10" i="40" l="1"/>
</calcChain>
</file>

<file path=xl/sharedStrings.xml><?xml version="1.0" encoding="utf-8"?>
<sst xmlns="http://schemas.openxmlformats.org/spreadsheetml/2006/main" count="3253" uniqueCount="1082">
  <si>
    <t>Likviduoti avarinius židinius</t>
  </si>
  <si>
    <t>SB</t>
  </si>
  <si>
    <t>14</t>
  </si>
  <si>
    <t>ES</t>
  </si>
  <si>
    <t>VB</t>
  </si>
  <si>
    <t>16</t>
  </si>
  <si>
    <t>17</t>
  </si>
  <si>
    <t>18</t>
  </si>
  <si>
    <t>19</t>
  </si>
  <si>
    <t>15</t>
  </si>
  <si>
    <t>20</t>
  </si>
  <si>
    <t>22</t>
  </si>
  <si>
    <t>23</t>
  </si>
  <si>
    <t>PR</t>
  </si>
  <si>
    <t>SK</t>
  </si>
  <si>
    <t>21</t>
  </si>
  <si>
    <t>KPP</t>
  </si>
  <si>
    <t>SBVB</t>
  </si>
  <si>
    <t>KITOS LĖŠOS</t>
  </si>
  <si>
    <t>SAVIVALDYBĖS LĖŠOS</t>
  </si>
  <si>
    <t>13</t>
  </si>
  <si>
    <t>ĮP</t>
  </si>
  <si>
    <t>Rekonstruoti Kėdainių kultūros centrą</t>
  </si>
  <si>
    <t>Atlikti Šėtos kultūros centro vidaus remonto darbus</t>
  </si>
  <si>
    <t>Bendrojo ugdymo mokyklas lankančiųjų mokinių skaičius</t>
  </si>
  <si>
    <t>Teikti išmokas vaikams</t>
  </si>
  <si>
    <t xml:space="preserve">Organizuoti socialinės reabilitacijos paslaugų neįgaliesiems bendruomenėje projektų konkursus </t>
  </si>
  <si>
    <t>Organizuoti ir dalinai kompensuoti būsto pritaikymą neįgaliesiems</t>
  </si>
  <si>
    <t>Remontuoti viešųjų ir biudžetinių įstaigų stogus</t>
  </si>
  <si>
    <t xml:space="preserve">Pritaikyti viešąją  infrastruktūrą  sveikatos gerinimo poreikiams </t>
  </si>
  <si>
    <t>Finansuotų projektų skaičius</t>
  </si>
  <si>
    <t>Teikti kompensacijas ginkluoto pasipriešinimo dalyvių šeimoms, sovietinėje armijoje sužalotiems asmenims bei žuvusiųjų šeimoms</t>
  </si>
  <si>
    <t>Vykdyti mobilizacijos administravimą</t>
  </si>
  <si>
    <t xml:space="preserve">Iš viso SB </t>
  </si>
  <si>
    <t>Iš viso ES</t>
  </si>
  <si>
    <t>Iš viso PR</t>
  </si>
  <si>
    <t>Iš viso AA</t>
  </si>
  <si>
    <t>Remontuoti biudžetinių įstaigų kiemus</t>
  </si>
  <si>
    <t>Įgyvendintų prevencinių priemonių skaičius</t>
  </si>
  <si>
    <t xml:space="preserve">Iš viso 01 uždaviniui </t>
  </si>
  <si>
    <t>Inventorizuotų nekilnojamojo turto objektų skaičius</t>
  </si>
  <si>
    <t xml:space="preserve">02 uždavinys. Užtikrinti inžinerinio aprūpinimo (vandentiekio, nuotekų tinklų ir kt.) sistemų atnaujinimą ir plėtrą </t>
  </si>
  <si>
    <t>Paklota vandentiekio ir nuotekų tinklų, m</t>
  </si>
  <si>
    <t xml:space="preserve">Iš viso 02 uždaviniui </t>
  </si>
  <si>
    <t xml:space="preserve">Iš viso 03 uždaviniui </t>
  </si>
  <si>
    <t xml:space="preserve">Iš viso 04 uždaviniui </t>
  </si>
  <si>
    <t>Remontuotų objektų skaičius</t>
  </si>
  <si>
    <t xml:space="preserve">Iš viso 05 uždaviniui </t>
  </si>
  <si>
    <t>Remontuotų biudžetinių įstaigų kiemų skaičius</t>
  </si>
  <si>
    <t>Atlikta numatytų darbų, proc.</t>
  </si>
  <si>
    <t>Pastatų, kurių stogai remontuoti, skaičius</t>
  </si>
  <si>
    <t xml:space="preserve">Įteiktas Metų medicinos darbuotojo apdovanojimas  </t>
  </si>
  <si>
    <t>Kastruotų bešeimininkių kačių skaičius</t>
  </si>
  <si>
    <t>Organizuoti Lietuvos Respublikos teisės aktuose numatytos paramos bei paslaugų asmenims ir šeimoms teikimą</t>
  </si>
  <si>
    <t>Vykdyti rinkodarinę Kėdainių LEZ veiklą, dalyvaujant verslo misijose, susitikimuose, parodose ir pan.</t>
  </si>
  <si>
    <t>Teikti socialinę globą asmenims su sunkia negalia</t>
  </si>
  <si>
    <t>Organizuoti  nemokamą socialiai remtinų vaikų maitinimą ikimokyklinėse įstaigose</t>
  </si>
  <si>
    <t>Kompensuoti nemokamo mokinių maitinimo kainą bendrojo lavinimo mokyklose</t>
  </si>
  <si>
    <t>Kompensuoti kelionės išlaidas už lengvatinį keleivių vežimą</t>
  </si>
  <si>
    <t>Dengti kainų skirtumą gyventojams už šildymą</t>
  </si>
  <si>
    <t>Kompensuoti  karšto ir šalto vandens pardavimo kainą socialiai remtiniems  asmenims</t>
  </si>
  <si>
    <t>Užtikrinti paslaugų teikimą Kėdainių bendruomenės socialiniame centre</t>
  </si>
  <si>
    <t>Užtikrinti paslaugų teikimą Dotnuvos slaugos namuose</t>
  </si>
  <si>
    <t>Užtikrinti paslaugų teikimą Josvainių socialinio ir ugdymo centre</t>
  </si>
  <si>
    <t>Užtikrinti paslaugų teikimą Šėtos socialinio ir ugdymo centre</t>
  </si>
  <si>
    <t>Finansuoti kultūrinės veiklos projektus</t>
  </si>
  <si>
    <t>Teikti Krašto kultūros premiją</t>
  </si>
  <si>
    <t>Plėtoti tarptautinius kultūros mainus</t>
  </si>
  <si>
    <t>Finansuoti jaunimo veiklos projektus</t>
  </si>
  <si>
    <t>Įgyvendinti  prevencinės priemones, kuriomis siekiama išvengti medžiojamųjų gyvūnų daromos žalos miškui</t>
  </si>
  <si>
    <t>KT (FL)</t>
  </si>
  <si>
    <t>Organizuoti Savivaldybės kontrolės ir audito tarnybos veiklą</t>
  </si>
  <si>
    <t>Vykdyti gyventojų registrų tvarkymo ir duomenų valstybės registrui teikimo funkciją</t>
  </si>
  <si>
    <t>Tvarkyti archyvinius dokumentus</t>
  </si>
  <si>
    <t>Registruoti civilinės būklės aktus</t>
  </si>
  <si>
    <t>Organizuoti civilinę saugą</t>
  </si>
  <si>
    <t>Vykdyti valstybinės kalbos vartojimo ir taisyklingumo kontrolę</t>
  </si>
  <si>
    <t>Teikti pirminę teisinę pagalbą</t>
  </si>
  <si>
    <t>Teikti duomenis Valstybės suteiktos pagalbos registrui</t>
  </si>
  <si>
    <t>Vykdyti valstybinės žemės ir kito turto valdymo, naudojimo ir disponavimo juo patikėjimo teise, funkciją</t>
  </si>
  <si>
    <t>Dalyvauti Lietuvos savivaldybių asociacijos veikloje</t>
  </si>
  <si>
    <t>Dalyvauti Kauno regiono plėtros agentūros veikloje</t>
  </si>
  <si>
    <t xml:space="preserve">Įgyvendinti Aplinkos apsaugos rėmimo specialiosios programos finansuojamas priemones </t>
  </si>
  <si>
    <t>Gerinti aplinkos kokybę ir apsaugą</t>
  </si>
  <si>
    <t>Finansuotos medžiojamų gyvūnų daromos žalos prevencijos ir kitos priemonės (paraiškų sk.)</t>
  </si>
  <si>
    <t>Tinkamai tvarkyti komunalines atliekas, palaikyti tvarką ir švarą rajono bendrojo naudojimo teritorijose</t>
  </si>
  <si>
    <t>Priimtų tarybos sprendimų skaičius</t>
  </si>
  <si>
    <t>Duomenų teikimo skaičius</t>
  </si>
  <si>
    <t>Išduotų pažymų skaičius</t>
  </si>
  <si>
    <t>Atliktų patikrinimų (įmonių, įstaigų, organizacijų) skaičius</t>
  </si>
  <si>
    <t>Parengtų mobilizacijos planų skaičius</t>
  </si>
  <si>
    <t>Vykdyti jaunimo  teisių apsaugą</t>
  </si>
  <si>
    <t>Aktyvaus jaunimo dalis, proc. nuo bendro rajono jaunimo skaičiaus</t>
  </si>
  <si>
    <t>Suteiktos teisinės pagalbos atvejų skaičius</t>
  </si>
  <si>
    <t>Funkciją įgyvendinančių institucijų skaičius</t>
  </si>
  <si>
    <t>Užtikrinti finansavimą nenumatytoms išlaidoms dengti bei valdyti prisiimtus finansinius įsipareigojimus</t>
  </si>
  <si>
    <t>Rezervo panaudojimo proc.</t>
  </si>
  <si>
    <t>Fondo panaudojimo proc.</t>
  </si>
  <si>
    <t xml:space="preserve">Kompensuoti UAB "Kėdbusas" nuostolingus  maršrutus </t>
  </si>
  <si>
    <t>Patvirtintų pavėžėjimo išlaidų kompensavimas</t>
  </si>
  <si>
    <t>Plėtojant  dalykinius santykius ir ryšius su tarptautinėmis ir vietinėmis institucijomis bei organizacijomis, stiprinti rajono įvaizdį</t>
  </si>
  <si>
    <t>Paraiškų už papildomą bičių maitinimą skaičius</t>
  </si>
  <si>
    <t>Stiprinti savivaldybės institucijų ir verslo įmonių bendradarbiavimą rengiant, įgyvendinant bendrus projektus</t>
  </si>
  <si>
    <t>2</t>
  </si>
  <si>
    <t>Dengti išlaidas  už įsigytus produktus, mokinio reikmenis, administruoti socialinę paramą mokiniams</t>
  </si>
  <si>
    <t>Remontuoti objektus pagal administracijos direktoriaus įsakymus</t>
  </si>
  <si>
    <t xml:space="preserve">Organizuoti ir užtikrinti kultūros centrų ir jų skyrių veiklą </t>
  </si>
  <si>
    <t>Vaikų skaičius priešmokyklinio ugdymo grupėse</t>
  </si>
  <si>
    <t>Mokinių, kuriems skirti piniginiai prizai, skaičius</t>
  </si>
  <si>
    <t>Iš viso  tikslui</t>
  </si>
  <si>
    <r>
      <t>Savivaldybės biudžetas</t>
    </r>
    <r>
      <rPr>
        <b/>
        <sz val="10"/>
        <rFont val="Times New Roman"/>
        <family val="1"/>
        <charset val="186"/>
      </rPr>
      <t xml:space="preserve"> SB</t>
    </r>
  </si>
  <si>
    <r>
      <t xml:space="preserve">Aplinkos apsaugos rėmimo specialiosios programos lėšos </t>
    </r>
    <r>
      <rPr>
        <b/>
        <sz val="10"/>
        <rFont val="Times New Roman"/>
        <family val="1"/>
        <charset val="186"/>
      </rPr>
      <t>AA</t>
    </r>
  </si>
  <si>
    <r>
      <t xml:space="preserve">Iš pajamų už suteiktas paslaugas lėšos </t>
    </r>
    <r>
      <rPr>
        <b/>
        <sz val="10"/>
        <rFont val="Times New Roman"/>
        <family val="1"/>
        <charset val="186"/>
      </rPr>
      <t>ĮP</t>
    </r>
  </si>
  <si>
    <r>
      <t xml:space="preserve">Europos Sąjungos lėšos, užsienio fondų lėšos </t>
    </r>
    <r>
      <rPr>
        <b/>
        <sz val="10"/>
        <rFont val="Times New Roman"/>
        <family val="1"/>
        <charset val="186"/>
      </rPr>
      <t>ES</t>
    </r>
  </si>
  <si>
    <r>
      <t xml:space="preserve">Valstybės biudžeto lėšos </t>
    </r>
    <r>
      <rPr>
        <b/>
        <sz val="10"/>
        <rFont val="Times New Roman"/>
        <family val="1"/>
        <charset val="186"/>
      </rPr>
      <t>VB</t>
    </r>
  </si>
  <si>
    <r>
      <t>Skolintos lėšos</t>
    </r>
    <r>
      <rPr>
        <b/>
        <sz val="10"/>
        <rFont val="Times New Roman"/>
        <family val="1"/>
        <charset val="186"/>
      </rPr>
      <t xml:space="preserve"> SK</t>
    </r>
  </si>
  <si>
    <r>
      <t xml:space="preserve">Kelių priežiūros ir plėtros programos lėšos </t>
    </r>
    <r>
      <rPr>
        <b/>
        <sz val="10"/>
        <rFont val="Times New Roman"/>
        <family val="1"/>
        <charset val="186"/>
      </rPr>
      <t>KPP</t>
    </r>
  </si>
  <si>
    <r>
      <t xml:space="preserve">Privačios – investuotojų lėšos </t>
    </r>
    <r>
      <rPr>
        <b/>
        <sz val="10"/>
        <rFont val="Times New Roman"/>
        <family val="1"/>
        <charset val="186"/>
      </rPr>
      <t>PR</t>
    </r>
  </si>
  <si>
    <r>
      <t xml:space="preserve">Kiti finansavimo šaltiniai </t>
    </r>
    <r>
      <rPr>
        <b/>
        <sz val="10"/>
        <rFont val="Times New Roman"/>
        <family val="1"/>
        <charset val="186"/>
      </rPr>
      <t>KT</t>
    </r>
  </si>
  <si>
    <t>Iš viso  uždaviniui</t>
  </si>
  <si>
    <t>Mokinių, gaunančių nemokamą maitinimą, skaičius</t>
  </si>
  <si>
    <t>Asmenų, gaunančių savivaldybės paramą, skaičius</t>
  </si>
  <si>
    <t>Parduotų su nuolaida bilietų skaičius (tūkst.)</t>
  </si>
  <si>
    <t>Asmenų, gaunančių kompensaciją, skaičius</t>
  </si>
  <si>
    <t>Išduotų leidinių skaičius per metus (tūkst.)</t>
  </si>
  <si>
    <t>Užtikrinti efektyvią Kėdainių krašto muziejaus veiklą</t>
  </si>
  <si>
    <t>Muziejaus lankytojų skaičius (tūkst.)</t>
  </si>
  <si>
    <t>Sudaryti sąlygas kultūros plėtrai rajone</t>
  </si>
  <si>
    <t>Suorganizuotų renginių skaičius</t>
  </si>
  <si>
    <t>Finansuotų  projektų skaičius</t>
  </si>
  <si>
    <t>Kultūros premijos laureatų skaičius</t>
  </si>
  <si>
    <t>Rekonstruoti VšĮ Kėdainių ligoninės laboratorinio-stomatologinio korpusą</t>
  </si>
  <si>
    <t>Finansavimo šaltinis</t>
  </si>
  <si>
    <t>Programos tikslo kodas</t>
  </si>
  <si>
    <t>Uždavinio kodas</t>
  </si>
  <si>
    <t>Priemonės kodas</t>
  </si>
  <si>
    <t>Priemonės  pavadinimas</t>
  </si>
  <si>
    <t>Vertinimo kriterijai</t>
  </si>
  <si>
    <t>Pavadinimas</t>
  </si>
  <si>
    <t>Iš viso uždaviniui</t>
  </si>
  <si>
    <t>Iš viso tikslui</t>
  </si>
  <si>
    <t>Iš viso programai</t>
  </si>
  <si>
    <t>Finansavimo šaltiniai</t>
  </si>
  <si>
    <t xml:space="preserve">Finansuoti prevencinę programą „Saugios aplinkos kūrimas ir bendruomenės teisėtvarkos kūrimas" </t>
  </si>
  <si>
    <t xml:space="preserve">Organizuoti valstybinių, profesinių švenčių, atmintinų dienų minėjimus, įvairius renginius bendruomenės poreikiams tenkinti </t>
  </si>
  <si>
    <t>Eksploatuoti, prižiūrėti ir remontuoti gatvių apšvietimo tinklus seniūnijose</t>
  </si>
  <si>
    <t>Įgyvendinti želdynų ir želdinių apsaugos, tvarkymo, būklės stebėsenos, želdynų kūrimo, želdinių veisimo ir inventorizavimo priemones</t>
  </si>
  <si>
    <t>01</t>
  </si>
  <si>
    <t>02</t>
  </si>
  <si>
    <t>03</t>
  </si>
  <si>
    <t>04</t>
  </si>
  <si>
    <t>05</t>
  </si>
  <si>
    <t>06</t>
  </si>
  <si>
    <t>07</t>
  </si>
  <si>
    <t>08</t>
  </si>
  <si>
    <t>09</t>
  </si>
  <si>
    <t>10</t>
  </si>
  <si>
    <t>11</t>
  </si>
  <si>
    <t>12</t>
  </si>
  <si>
    <t>AA</t>
  </si>
  <si>
    <t>Iš viso 01 tikslui</t>
  </si>
  <si>
    <t xml:space="preserve">Suprojektuoti ir įrengti inžinerinius tinklus Kėdainių miesto vakariniame kvartale </t>
  </si>
  <si>
    <t>iš jų:</t>
  </si>
  <si>
    <t>Atnaujinti Lietuvos sporto universiteto Kėdainių  „Aušros“ progimnaziją, kuriant modernias ir saugias erdves</t>
  </si>
  <si>
    <t>Kompensuoti būsto nuomos ar išperkamosios būsto nuomos mokesčių dalį</t>
  </si>
  <si>
    <t>Įgyvendinti neformaliojo suaugusiųjų švietimo ir tęstinio mokymosi veiksmų planą</t>
  </si>
  <si>
    <t>Iš viso VB</t>
  </si>
  <si>
    <t>Išplėsti  buitinių  nuotekų tinklus Labūnavos gyvenvietėje, Nevėžio g, ir Vainikų g.</t>
  </si>
  <si>
    <t>Įgyvendinti aplinkos kokybės gerinimo ir apsaugos priemones</t>
  </si>
  <si>
    <t>Finansuoti  konkursą  "Gražiausiai tvarkoma aplinka"</t>
  </si>
  <si>
    <t>Gerinti hidrotechninių statinių ir kitų melioracijos sistemų būklę</t>
  </si>
  <si>
    <t>Sudaryti sąlygas bendruomeninių organizacijų veiklai</t>
  </si>
  <si>
    <t>Rekonstruoti ir plėsti Kėdainių miesto paviršinių nuotekų tinklus</t>
  </si>
  <si>
    <t>Plėsti vandentiekio ir nuotekų tinklus Pagirių  miestelyje</t>
  </si>
  <si>
    <t>Plėsti  vandentiekio ir buitinių nuotekų tinklus Miegėnų kaime</t>
  </si>
  <si>
    <r>
      <t xml:space="preserve">Valstybės biudžeto specialiosios tikslinės dotacijos lėšos </t>
    </r>
    <r>
      <rPr>
        <b/>
        <sz val="10"/>
        <rFont val="Times New Roman"/>
        <family val="1"/>
        <charset val="186"/>
      </rPr>
      <t>SBVB</t>
    </r>
  </si>
  <si>
    <t>Gerinti socialines paslaugas teikiančių įstaigų ir socialinio būsto infrastruktūrą</t>
  </si>
  <si>
    <t>Asmenų, gavusių būsto nuomos ar išperkamosios būsto nuomos mokesčių dalies kompensaciją, skaičius iš bendro asmenų, turinčių teisę į paramą būstui išsinuomoti ir įrašytų  į sąrašus, skaičiaus, proc.</t>
  </si>
  <si>
    <t xml:space="preserve">Metodininkų, besirūpinančių sportine veikla seniūnijose, skaičius </t>
  </si>
  <si>
    <t>Organizuotų tarptautinių mainų skaičius</t>
  </si>
  <si>
    <t>1/0</t>
  </si>
  <si>
    <t>Restauruotų objektų skaičius</t>
  </si>
  <si>
    <t>Atlikta einamaisiais metais numatytų darbų, proc.</t>
  </si>
  <si>
    <t>100</t>
  </si>
  <si>
    <t>Parengtų specialiųjų, detaliųjų, geodezinių planų skaičius</t>
  </si>
  <si>
    <t>Objektų skaičius, kuriuose likviduoti avariniai židiniai</t>
  </si>
  <si>
    <t>Įrengta inžinerinių tinklų, m</t>
  </si>
  <si>
    <t>Lėšų dalis, tenkanti Miesto seniūnijos kelių  ir gatvių tvarkymui, plėtojimui nuo bendros Kelių priežiūros ir plėtros programos lėšų, proc.</t>
  </si>
  <si>
    <t>Lėšų dalis, tenkanti rajono kaimiškųjų seniūnijų kelių  ir gatvių tvarkymui, plėtojimui nuo bendros Kelių priežiūros ir plėtros programos lėšų, proc.</t>
  </si>
  <si>
    <t>1</t>
  </si>
  <si>
    <t>Atnaujintų seniūnijų pastatų skaičius</t>
  </si>
  <si>
    <t xml:space="preserve"> Vykdyti žalos aplinkai prevenciją</t>
  </si>
  <si>
    <t xml:space="preserve">Iš viso uždaviniui </t>
  </si>
  <si>
    <t>Likviduotų apleistų bešeimininkių pastatų skaičius</t>
  </si>
  <si>
    <t>Įgyvendintų priemonių skaičius</t>
  </si>
  <si>
    <t>Prenumeruojamų leidinių skaičius</t>
  </si>
  <si>
    <t>Išrinktų gražiausiai besitvarkančių aplinką savininkų skaičius</t>
  </si>
  <si>
    <t>Remontuojamų, prižiūrimų melioracijos griovių ilgis, km</t>
  </si>
  <si>
    <t>Organizuoti savivaldybės veiklą vadovaujantis šiuolaikiniais vadybos principais, tobulinti darbuotojų kompetenciją</t>
  </si>
  <si>
    <t>Finansuotų bendruomeninių organizacijų skaičius</t>
  </si>
  <si>
    <t>Įgyvendinta einamaisiais metais numatomų atlikti projekto veiklų proc.</t>
  </si>
  <si>
    <t>Atnaujintų/įrengtų vaikų sporto ir žaidimų aikštelių skaičius</t>
  </si>
  <si>
    <t>Parengtos techninės dokumentacijos skaičius</t>
  </si>
  <si>
    <t>Brandos egzaminus laikančiųjų skaičius</t>
  </si>
  <si>
    <t>Įteiktų apdovanojimų skaičius</t>
  </si>
  <si>
    <r>
      <t>Savivaldybės biudžetas</t>
    </r>
    <r>
      <rPr>
        <b/>
        <sz val="10"/>
        <rFont val="Times New Roman"/>
        <family val="1"/>
      </rPr>
      <t xml:space="preserve"> SB</t>
    </r>
  </si>
  <si>
    <r>
      <t xml:space="preserve">Valstybės biudžeto specialiosios tikslinės dotacijos lėšos </t>
    </r>
    <r>
      <rPr>
        <b/>
        <sz val="10"/>
        <rFont val="Times New Roman"/>
        <family val="1"/>
      </rPr>
      <t>SBVB</t>
    </r>
  </si>
  <si>
    <r>
      <t xml:space="preserve">Aplinkos apsaugos rėmimo specialiosios programos lėšos </t>
    </r>
    <r>
      <rPr>
        <b/>
        <sz val="10"/>
        <rFont val="Times New Roman"/>
        <family val="1"/>
      </rPr>
      <t>AA</t>
    </r>
  </si>
  <si>
    <r>
      <t xml:space="preserve">Iš pajamų už suteiktas paslaugas lėšos </t>
    </r>
    <r>
      <rPr>
        <b/>
        <sz val="10"/>
        <rFont val="Times New Roman"/>
        <family val="1"/>
      </rPr>
      <t>ĮP</t>
    </r>
  </si>
  <si>
    <r>
      <t>Skolintos lėšos</t>
    </r>
    <r>
      <rPr>
        <b/>
        <sz val="10"/>
        <rFont val="Times New Roman"/>
        <family val="1"/>
      </rPr>
      <t xml:space="preserve"> SK</t>
    </r>
  </si>
  <si>
    <r>
      <t xml:space="preserve">Kelių priežiūros ir plėtros programos lėšos </t>
    </r>
    <r>
      <rPr>
        <b/>
        <sz val="10"/>
        <rFont val="Times New Roman"/>
        <family val="1"/>
      </rPr>
      <t>KPP</t>
    </r>
  </si>
  <si>
    <r>
      <t xml:space="preserve">Europos Sąjungos lėšos, užsienio fondų lėšos </t>
    </r>
    <r>
      <rPr>
        <b/>
        <sz val="10"/>
        <rFont val="Times New Roman"/>
        <family val="1"/>
      </rPr>
      <t>ES</t>
    </r>
  </si>
  <si>
    <r>
      <t xml:space="preserve">Valstybės biudžeto lėšos </t>
    </r>
    <r>
      <rPr>
        <b/>
        <sz val="10"/>
        <rFont val="Times New Roman"/>
        <family val="1"/>
      </rPr>
      <t>VB</t>
    </r>
  </si>
  <si>
    <r>
      <t xml:space="preserve">Privačios – investuotojų lėšos </t>
    </r>
    <r>
      <rPr>
        <b/>
        <sz val="10"/>
        <rFont val="Times New Roman"/>
        <family val="1"/>
      </rPr>
      <t>PR</t>
    </r>
  </si>
  <si>
    <r>
      <t xml:space="preserve">Kiti finansavimo šaltiniai </t>
    </r>
    <r>
      <rPr>
        <b/>
        <sz val="10"/>
        <rFont val="Times New Roman"/>
        <family val="1"/>
      </rPr>
      <t>KT</t>
    </r>
  </si>
  <si>
    <t>Įstaigų skaičius, kuriose atlikti remonto darbai</t>
  </si>
  <si>
    <t>Įgyvendinamų programų skaičius</t>
  </si>
  <si>
    <t>Savivaldybei patikėjimo teise perduotų valstybinės žemės sklypų skaičius</t>
  </si>
  <si>
    <t>Kuruojamų švietimo įstaigų skaičius</t>
  </si>
  <si>
    <t>Objektų, pritaikytų neįgaliųjų poreikiams, skaičius</t>
  </si>
  <si>
    <t>Iš viso KPP</t>
  </si>
  <si>
    <t xml:space="preserve">Užtikrinti socialinio būsto fondo plėtrą Kėdainiuose </t>
  </si>
  <si>
    <t>Įsigytų socialinės paskirties butų skaičius</t>
  </si>
  <si>
    <t xml:space="preserve">Koncertinius kostiumų komplektus/instrumentus atsinaujinusių kolektyvų skaičius </t>
  </si>
  <si>
    <t>Įgyvendinamų programų/priemonių/renginių skaičius</t>
  </si>
  <si>
    <t>Atnaujinti ir plėsti komunalinių atliekų tvarkymo infrastruktūrą Kėdainių rajono savivaldybėje</t>
  </si>
  <si>
    <t>Įgyvendinamų priemonių skaičius</t>
  </si>
  <si>
    <t>Teikti Metų mokytojo apdovanojimą</t>
  </si>
  <si>
    <t>Teikti Metų medicinos darbuotojo apdovanojimą</t>
  </si>
  <si>
    <t>Teikti Metų socialinio darbuotojo apdovanojimą</t>
  </si>
  <si>
    <t>Parodų, mugių, kuriuose dalyvauta, skaičius</t>
  </si>
  <si>
    <t>~200</t>
  </si>
  <si>
    <t>01.01</t>
  </si>
  <si>
    <t>01.02</t>
  </si>
  <si>
    <t>01.03</t>
  </si>
  <si>
    <t>tūkst. Eur</t>
  </si>
  <si>
    <t>Vykdyti neformaliojo vaikų švietimo programas</t>
  </si>
  <si>
    <t>Savanorių ugniagesių veikloje dalyvaujančių gyventojų skaičius</t>
  </si>
  <si>
    <t>Peržiūrėti neveiksniais pripažintų asmenų būklę</t>
  </si>
  <si>
    <t>Įteiktas Metų socialinio darbuotojo apdovanojimas</t>
  </si>
  <si>
    <t>Suorganizuotų renginių, edukacinių pamokų  muziejuje ir jo skyriuose  skaičius</t>
  </si>
  <si>
    <t>Finansuoti Kėdainių rajono vietos veiklos grupės teritorijos vietos plėtros 2015-2023 m. strategijos įgyvendinimą</t>
  </si>
  <si>
    <t>01.04</t>
  </si>
  <si>
    <t>Paslaugas gavusių asmenų skaičius</t>
  </si>
  <si>
    <t>Apsilankymų bibliotekose skaičius (tūkst. kartų)</t>
  </si>
  <si>
    <t xml:space="preserve"> Visuomenės sveikatos rėmimo specialiosios programos įgyvendinimas, proc.</t>
  </si>
  <si>
    <t xml:space="preserve">Užtikrinti efektyvią VšĮ Kėdainių turizmo ir verslo informacijos centro veiklą turizmo srityje </t>
  </si>
  <si>
    <t>Įgyvendinti Kėdainių rajono savivaldybės bažnyčių rėmimo programą</t>
  </si>
  <si>
    <t>Remontuoti Minareto fasadą</t>
  </si>
  <si>
    <t xml:space="preserve">Pacientų, patenkintų pirminės asmens sveikatos priežiūros paslaugų kokybe, skaičiaus didėjimas (proc.). </t>
  </si>
  <si>
    <t>Finansuoti rajono savivaldybės renginius ir kultūrines iniciatyvas</t>
  </si>
  <si>
    <t>Teikti Česlavo Milošo premiją</t>
  </si>
  <si>
    <t>Asmenų, kurių neveiksnumas peržiūrėtas, skaičius</t>
  </si>
  <si>
    <t>Užtikrinti informacinių technologijų plėtrą savivaldybės administracijoje, kelti elektroninių paslaugų brandos lygį, naudoti elektroninį parašą</t>
  </si>
  <si>
    <t>01 ŠVIETIMAS IR UGDYMAS</t>
  </si>
  <si>
    <t>02 SVEIKATOS APSAUGA</t>
  </si>
  <si>
    <t>Gerinti pirminės asmens sveikatos priežiūros paslaugų teikimo prieinamumą tuberkuliozės srityje</t>
  </si>
  <si>
    <t>03 SOCIALINĖS APSAUGOS PLĖTOJIMAS</t>
  </si>
  <si>
    <t>05 KULTŪROS VEIKLOS PLĖTRA</t>
  </si>
  <si>
    <t>08 APLINKOS APSAUGA</t>
  </si>
  <si>
    <t>09 ŽEMĖS ŪKIO PLĖTRA IR MELIORACIJA</t>
  </si>
  <si>
    <t>10 PARAMA VERSLUI IR VERSLO PLĖTRA</t>
  </si>
  <si>
    <t>11 SAVIVALDYBĖS VALDYMO TOBULINIMAS</t>
  </si>
  <si>
    <t>06 KULTŪROS PAVELDO IŠSAUGOJIMAS, TURIZMO SKATINIMAS IR VYSTYMAS</t>
  </si>
  <si>
    <t>07 INFRASTRUKTŪROS OBJEKTŲ PRIEŽIŪRA IR PLĖTRA</t>
  </si>
  <si>
    <t>IŠ VISO PROGRAMOMS</t>
  </si>
  <si>
    <t>Užtikrinti stacionarių ir nestacionarių socialinių paslaugų teikimą Kėdainių pagalbos šeimai centre</t>
  </si>
  <si>
    <t xml:space="preserve">Remontuoti savivaldybės ir socialinį būstą </t>
  </si>
  <si>
    <t>Tvarkomų objektų skaičius</t>
  </si>
  <si>
    <t>25</t>
  </si>
  <si>
    <t>Viešąsias sveikatos priežiūros paslaugas teikiančių įstaigų, kuriose pagerinta paslaugų teikimo infrastruktūra, skaičius / Gyventojų, pasinaudojusių pagerintomis paslaugomis, skaičius tūkst.</t>
  </si>
  <si>
    <t>Įrengti buitinių nuotekų tinklus Aušros k. Ąžuolaičių g. ir Volučių g.</t>
  </si>
  <si>
    <t>26</t>
  </si>
  <si>
    <t>27</t>
  </si>
  <si>
    <t>Parengti ritualinio skerdiko namo tvoros ir vartų su saulės laikrodžiu pamatų konservavimo ir vartų atstatymo projektą ir atlikti darbus</t>
  </si>
  <si>
    <t>31</t>
  </si>
  <si>
    <t>33</t>
  </si>
  <si>
    <t>Remti bendruomenių veiklą savivaldybėje</t>
  </si>
  <si>
    <t>Įregistruotų žemės ūkio valdų skaičius (įregistravimas, išregistravimas, kasmetinis duomenų atnaujinimas)</t>
  </si>
  <si>
    <t>Paramos už žemės ūkio naudmenas ir kitus plotus bei gyvulius priimtų paraiškų skaičius (pasėlių deklaracijos pildymas, deklaruojamų laukų įbraižymas, duomenų keitimas, pasikeitusių KŽS ribų aprašymas)</t>
  </si>
  <si>
    <t>Prašymų dėl medžiojamųjų gyvūnų padarytos žalos nustatymo skaičius (pasėliams, miškui padarytos žalos įvertinimas vietoje ir apžiūros aktų surašymas, sprendimų paruošimas)</t>
  </si>
  <si>
    <t>Pateiktų paraiškų dalies draudimo įmokų kompensacijai gauti skaičius (augalų draudimas nuo nepalankių oro sąlygų; paraiškų priėmimas, duomenų sutikrinimas, kompensuojamos sumos apskaičiavimas, duomenų suvedimas į ŽŪMIS ir KOTIS)</t>
  </si>
  <si>
    <t>Pieno gamybos ir realizavimo metinių deklaracijų skaičius</t>
  </si>
  <si>
    <t>Aptarnaujamos žemės ūkio technikos, įregistruotos rajone, skaičius</t>
  </si>
  <si>
    <t>Atliktų techninių apžiūrų skaičius</t>
  </si>
  <si>
    <t>Įgyvendinti Kėdainių rajono savivaldybės užimtumo didinimo programą</t>
  </si>
  <si>
    <t>Apmokėti Europos Sąjungos projektų,  kuriems taikomas apmokėjimas kompensavimo būdu, išlaidas</t>
  </si>
  <si>
    <t>Vaikų skaičius ikimokyklinio ugdymo grupėse</t>
  </si>
  <si>
    <t>Nelankančių bendrojo ugdymo mokyklų vaikų iki 16 metų skaičius</t>
  </si>
  <si>
    <t xml:space="preserve">Didinti pirminės asmens sveikatos priežiūros veiklos efektyvumą VšĮ Kėdainių pirminės sveikatos priežiūros centre </t>
  </si>
  <si>
    <t>Asmenų, kuriems suteiktos paslaugos, skaičius</t>
  </si>
  <si>
    <t>Aktualizuotų objektų skaičius</t>
  </si>
  <si>
    <t>Finansuoti inžinerines paslaugas, darbus ir įrengimus</t>
  </si>
  <si>
    <t>Teikti kvalifikuotą švietimo pagalbą mokiniui, mokytojui, mokyklai</t>
  </si>
  <si>
    <t xml:space="preserve">Tuberkulioze sergančių pacientų, kuriems buvo suteiktos socialinės paramos priemonės tuberkuliozės gydymo metu </t>
  </si>
  <si>
    <t>IT įranga, baldais aprūpintų filialų skaičius</t>
  </si>
  <si>
    <t>Modernizuotų objektų skaičius</t>
  </si>
  <si>
    <t>01.05</t>
  </si>
  <si>
    <t>Plėtoti, atnaujinti viešąją infrastruktūrą, atsižvelgiant į turizmo plėtros ir rekreacijos poreikius</t>
  </si>
  <si>
    <t>Aktualizuoti Kėdainių krašto muziejų, padidinant kultūros paveldo aktualumą, lankomumą ir žinomumą (įskaitant ekspozicijų atnaujinimą)</t>
  </si>
  <si>
    <t>&gt;95</t>
  </si>
  <si>
    <t>24</t>
  </si>
  <si>
    <t>Suremontuotų objektų skaičius</t>
  </si>
  <si>
    <t xml:space="preserve">Plėsti vandentiekio ir nuotekų tinklus Šlapaberžės kaime </t>
  </si>
  <si>
    <t>Rekonstruoti Kėdainių miesto nuotekų valyklą</t>
  </si>
  <si>
    <t>Vaikų, lankančių neformaliojo vaikų švietimo mokyklas, skaičius</t>
  </si>
  <si>
    <t>Tvarkyti erdvinių duomenų rinkinį</t>
  </si>
  <si>
    <t>Erdvinių duomenų rinkinio tvarkymo užtikrinimas, proc.</t>
  </si>
  <si>
    <t>Įregistruotų ūkininkų ūkių skaičius (įregistravimas, išregistravimas, duomenų atnaujinimas)</t>
  </si>
  <si>
    <t>Rekonstruoti ir plėsti vandentiekio ir buitinių nuotekų infrastruktūrą Šėtos miestelyje, Kunionių kaime bei Kėdainių mieste</t>
  </si>
  <si>
    <t>Parengti vandentiekio ir nuotekų tinklų išplėtimo Angirių k. techninę dokumentaciją ir atlikti darbus</t>
  </si>
  <si>
    <t>Parengti  vandentiekio ir nuotekų tinklų įrengimo Meironiškio k. techninę dokumentaciją</t>
  </si>
  <si>
    <t>28</t>
  </si>
  <si>
    <t>30</t>
  </si>
  <si>
    <t>34</t>
  </si>
  <si>
    <t>Pasirašytų sutarčių su investuotojais Kėdainių LEZ  skaičius (iš viso)</t>
  </si>
  <si>
    <t>8</t>
  </si>
  <si>
    <t>9</t>
  </si>
  <si>
    <t>Atnaujintos/prižiūrimos IT  įrangos skaičius</t>
  </si>
  <si>
    <t>Finansinių įsipareigojimų vykdymo savalaikiškumas, proc.</t>
  </si>
  <si>
    <t>Rekonstruotų objektų skaičius</t>
  </si>
  <si>
    <t>Parengti Kėdainių šviesiosios gimnazijos fasado tvarkybos projektą</t>
  </si>
  <si>
    <t xml:space="preserve">Finansuoti žvyro įsigijimą seniūnijų keliams prižiūrėti </t>
  </si>
  <si>
    <t>Prižiūrimų žvyrkelių ilgis, km</t>
  </si>
  <si>
    <t>Įsigytų įrenginių skaičius</t>
  </si>
  <si>
    <t>36</t>
  </si>
  <si>
    <t xml:space="preserve">Vykdyti ambulatorinės akušerinės ir ginekologinės pagalbos kokybės gerinimo Kėdainių rajono savivaldybės moterims 2019-2024 m. programą </t>
  </si>
  <si>
    <t xml:space="preserve">Modernizuoti Kėdainių šviesiosios gimnazijos pastatą Kėdainiuose, Didžioji g. 60 </t>
  </si>
  <si>
    <t>Skatinti savivaldybės gabius mokinius</t>
  </si>
  <si>
    <t>Užtikrinti Kėdainių rajono savivaldybės visuomenės sveikatos biuro veiklą, vykdant visuomenės sveikatos priežiūros funkcijas</t>
  </si>
  <si>
    <t>Užtikrinti efektyvią Kėdainių rajono savivaldybės  Mikalojaus Daukšos viešosios bibliotekos veiklą</t>
  </si>
  <si>
    <t>Atnaujinti Kėdainių rajono savivaldybės Mikalojaus Daukšos viešosios bibliotekos filialų informacinių technologijų  įrangą, žaislotekas, įsigyti baldų/įrangos užimtumo centrams</t>
  </si>
  <si>
    <t>Organizuoti ir užtikrinti Kėdainių krašto muziejaus ir jo skyrių veiklą</t>
  </si>
  <si>
    <t xml:space="preserve">Remontuoti Kėdainių rajono savivaldybės Mikalojaus Daukšos biblioteką ir jos filialus </t>
  </si>
  <si>
    <t>Remontuoti Kėdainių „Ryto“ progimnaziją, kuriant šiuolaikines mokymosi erdves</t>
  </si>
  <si>
    <t>Teikti integralią pagalbą į namus Kėdainių rajone</t>
  </si>
  <si>
    <t>Atstatytų objektų skaičius</t>
  </si>
  <si>
    <t xml:space="preserve">Atnaujinti daugiabučių namų kiemų kietąsias dangas </t>
  </si>
  <si>
    <t>Atnaujintų teritorijų skaičius, m2</t>
  </si>
  <si>
    <t>38</t>
  </si>
  <si>
    <t>Rekonstruoti Akademijos  nuotekų valyklą</t>
  </si>
  <si>
    <t>Rekonstruoti  nuotekų valykla</t>
  </si>
  <si>
    <t>40</t>
  </si>
  <si>
    <t>41</t>
  </si>
  <si>
    <t>Inventorizuotų gatvių skaičius</t>
  </si>
  <si>
    <t>Įgyvendinti priemones, skirtas žemo slenksčio paslaugų kokybės gerinimui Kėdainių rajono savivaldybėje</t>
  </si>
  <si>
    <t>Vykdyti gyvenamosios vietos deklaravimo duomenų ir gyvenamosios vietos nedeklaravusių asmenų  apskaitos duomenų tvarkymo funkciją</t>
  </si>
  <si>
    <t>Didinti saugumą rajone</t>
  </si>
  <si>
    <t>Užtikrinti rajono gyventojų viešąją tvarką ir viešąjį saugumą</t>
  </si>
  <si>
    <t>Užtikrinti savivaldybės priešgaisrinės tarnybos veiklą ir modernizuoti  infrastruktūrą</t>
  </si>
  <si>
    <t>Stebėjimo vietų viešosiose erdvėse skaičius</t>
  </si>
  <si>
    <t>Suorganizuotų vaiko gerovės komisijų posėdžių skaičius</t>
  </si>
  <si>
    <t>Didinti savivaldybės valdymo ir veiklos efektyvumą, gerinti žmogiškųjų išteklių kompetencijas</t>
  </si>
  <si>
    <t>Sudaryti sąlygas kokybiškai įgyvendinti Savivaldybės funkcijas, mažinant administracinę naštą, įgyvendinant lygias galimybes užtikrinančias bei korupcijos prevencijos priemones</t>
  </si>
  <si>
    <t>Įgyvendintų administracinės naštos mažinimo priemonių, įgyvendinamų pagal patvirtintą planą, skaičius</t>
  </si>
  <si>
    <t>Įgyvendintų lygias galimybes užtikrinančių priemonių skaičius</t>
  </si>
  <si>
    <t>Atliktų  kontrolės ir audito tarnybos auditų skaičius pagal patvirtintą metų planą (proc.)</t>
  </si>
  <si>
    <t>Organizuoti Savivaldybės tarybos ir Savivaldybės administracijos veiklą, įgyvendinant administracinės naštos, lygių galimybių bei korupcijos prevencijos priemones, stiprinti darbuotojų kompetencijas</t>
  </si>
  <si>
    <t>Savivaldybėje esančių seniūnijų skaičius</t>
  </si>
  <si>
    <t>Organizuoti seniūnijų veiklą, įgyvendinant joms pavestas viešojo administravimo funkcijas</t>
  </si>
  <si>
    <t>Organizuoti ir užtikrinti kokybišką valstybės perduotų  funkcijų įgyvendinimą</t>
  </si>
  <si>
    <t>Sudaryti prielaidas ugdymo kokybei gerinti, mažinti ugdymo kokybės skirtumus tarp mokyklų, didinti pedagogų motyvaciją</t>
  </si>
  <si>
    <t xml:space="preserve">Vykdyti švietimo programų įgyvendinimą ir užtikrinti tinkamą ugdymo(si) aplinką </t>
  </si>
  <si>
    <t>Mokytojų ir kitų ugdymo procese dalyvaujančių specialistų, kuriems kompensuojamos išlaidos, skaičius</t>
  </si>
  <si>
    <t>Tobulinti ugdymo(si) infrastruktūrą, aplinką, diegti inovacijas</t>
  </si>
  <si>
    <t>Gerinti darbo ir mokymo(si) sąlygas savivaldybės švietimo įstaigose</t>
  </si>
  <si>
    <t xml:space="preserve">Organizuotų kvalifikacijos tobulinimo renginių skaičius / kvalifikaciją ir kompetenciją tobulinusių  pedagogų, pagalbos mokinių specialistų, vadovų skaičius </t>
  </si>
  <si>
    <t>150 / 3500</t>
  </si>
  <si>
    <t>Įgyvendintų veiklų, modernizuojant edukacines erdves einamaisiais metais, proc.</t>
  </si>
  <si>
    <t>3</t>
  </si>
  <si>
    <t>Parengtų tvarkybos projektų skaičius</t>
  </si>
  <si>
    <t>Įstaigų, kurioms skirtas finansavimas, skaičius</t>
  </si>
  <si>
    <t>Sudaryti sąlygas gyventojams stiprinti sveikatą, kurti ir plėtoti su sveikatos stiprinimu susijusias paslaugas</t>
  </si>
  <si>
    <t>Stiprinti ir išsaugoti gyventojų sveikatą</t>
  </si>
  <si>
    <r>
      <t xml:space="preserve">Vykdyti Visuomenės sveikatos rėmimo specialiosios programos priemones </t>
    </r>
    <r>
      <rPr>
        <i/>
        <sz val="10"/>
        <rFont val="Times New Roman"/>
        <family val="1"/>
        <charset val="186"/>
      </rPr>
      <t/>
    </r>
  </si>
  <si>
    <t>1 /40,3</t>
  </si>
  <si>
    <t>Įsigytos įrangos skaičius / atliktų endoskopijų ir kolonoskopijų skaičius</t>
  </si>
  <si>
    <t>Gerinti sveikatos priežiūros paslaugų kokybę ir  prieinamumą, plėsti paslaugų spektrą, atnaujinti materialinę aplinką</t>
  </si>
  <si>
    <t xml:space="preserve"> Modernizuoti ir atnaujinti sveikatos priežiūros vidaus ir išorės infrastruktūrą</t>
  </si>
  <si>
    <t>Likviduoti apleistus (bešeimininkius ar savivaldybei nuosavybės teise priklausančius) pastatus ir kitus aplinką žalojančius objektus</t>
  </si>
  <si>
    <t>Bepriežiūrių ir bešeimininkių gyvūnų skaičiaus mažėjimas (lyginant su praėjusiais metais), proc.</t>
  </si>
  <si>
    <t>Įrengtų/atnaujintų požeminių, pusiau požeminių ir antžeminių konteinerių aikštelių skaičius</t>
  </si>
  <si>
    <t>Gerinti kraštovaizdžio apsaugą bei didinti jo patrauklumą</t>
  </si>
  <si>
    <t>Tobulinti atliekų tvarkymo bei aplinkos išsaugojimo sistemą, gerinti kraštovaizdžio apsaugą</t>
  </si>
  <si>
    <t>Vykdyti atliekų tvarkymo sistemos organizavimo funkciją</t>
  </si>
  <si>
    <t>Surinktų beglobių gyvūnų skaičius</t>
  </si>
  <si>
    <t>Išsaugoti istorinį bei kultūros paveldą, didinti jo patrauklumą ir žinomumą</t>
  </si>
  <si>
    <t>Dalyvauti Žydų kultūros paveldo kelio asociacijos veikloje ir puoselėti žydų kultūros paveldo atminimą Kėdainiuose</t>
  </si>
  <si>
    <t>Skatinti vietinį bei atvykstamąjį turizmą, plėtoti turizmo rinkodarą</t>
  </si>
  <si>
    <t>Finansuotų vaikų vasaros poilsio ir užimtumo programų skaičius</t>
  </si>
  <si>
    <t>Organizuoti ir užtikrinti Švietimo skyriaus specialistų darbą</t>
  </si>
  <si>
    <t xml:space="preserve">Finansuoti VšĮ Kėdainių turizmo ir verslo informacijos centro turizmo veiklos programą: </t>
  </si>
  <si>
    <t>kartografinių-informacinių turistinių leidinių leidyba</t>
  </si>
  <si>
    <t xml:space="preserve">turizmo informacijos sklaida socialiniuose tinkluose, spaudoje  </t>
  </si>
  <si>
    <t>turizmo informacijos apie gamtos, architektūros, istorijos, kultūros paveldo objektus, lankytinas vietas, maitinimo, apgyvendinimo, kaimo turizmo sodybas, amatus teikimas, kaupimas, sisteminimas ir atnaujinimas</t>
  </si>
  <si>
    <t>Pritaikyti viešąją  infrastruktūrą  visuomenės turizmo ir rekreacijos poreikiams, įveiklinti kultūros ir gamtos paveldą</t>
  </si>
  <si>
    <t>Parengti Paberžės  parko tvarkybos projektą ir atlikti darbus</t>
  </si>
  <si>
    <t>Plėsti dviračių takų infrastruktūrą mieste ir rajone</t>
  </si>
  <si>
    <t>01 tikslas. Didinti gyventojų fizinį aktyvumą, ugdyti sportišką bendruomenę</t>
  </si>
  <si>
    <t>Užtikrinti Kultūros ir sporto skyriaus veiklą kūno kultūros ir sporto srityje</t>
  </si>
  <si>
    <t>Organizuoti sporto metodininkų veiklas kaimiškosiose seniūnijose</t>
  </si>
  <si>
    <t>Kultivuojamų sporto šakų skaičius</t>
  </si>
  <si>
    <t>Skatinti Kėdainių rajono sporto organizacijas, sporto komandas ir sportininkus, finansuoti sporto veiklos projektus ir programas</t>
  </si>
  <si>
    <t>Finansuotų sporto šakų programų skaičius</t>
  </si>
  <si>
    <t>Atnaujinti ir (arba) plėsti bendruomeninę fizinio aktyvumo infrastruktūrą  mieste ir rajone, pritaikant ją bendruomenės poreikiams bei laisvalaikiui</t>
  </si>
  <si>
    <t>Modernizuoti sporto objektų materialinę bazę, sudarant sąlygas fizinio aktyvumo ugdymui</t>
  </si>
  <si>
    <t>Sudaryti sąlygas krašto bendruomenei dalyvauti kultūrinėje bei kūrybinėje veikloje</t>
  </si>
  <si>
    <t>Užtikrinti efektyvią rajono kultūros centrų veiklą, vykdyti organizuojamų renginių informacijos sklaidą</t>
  </si>
  <si>
    <t xml:space="preserve">Organizuoti ir užtikrinti Kultūros ir sporto skyriaus specialistų darbą kultūros srityje </t>
  </si>
  <si>
    <t>Skatinti Kėdainių rajono jaunimo ir su jaunimu dirbančių organizacijų nuolatinę ir ilgalaikę programinę veiklą, jaunimo veiklos projektus, jaunimo iniciatyvas</t>
  </si>
  <si>
    <t>Plėtoti jaunimo savanorystę Kėdainių rajone ir skatinti jaunimą užsiimti savanoriška veikla</t>
  </si>
  <si>
    <t>Finansuoti programas, užtikrinančias jaunimo neformalaus ugdymo plėtrą</t>
  </si>
  <si>
    <t>Skatinti nevyriausybinių organizacijų veiklą, didinti jų įtrauktį</t>
  </si>
  <si>
    <t>Skatinti nevyriausybinių ir bendruomeninių organizacijų  plėtrą Kėdainių rajone</t>
  </si>
  <si>
    <t>Užtikrinti rajono nevyriausybinių organizacijų (įskaitant bendruomenines organizacijas) plėtrą, finansuojant projektus socialinio, pilietinio, kultūros paveldo pažinimo, etninės kultūros puoselėjimo, užimtumo bei verslumo srityse</t>
  </si>
  <si>
    <t>Suorganizuotų mokymų, susitikimų, renginių, forumų skaičius</t>
  </si>
  <si>
    <t>Atnaujinti ir plėsti kultūros įstaigų viešąją  infrastruktūrą, pritaikyti ją kultūriniams ir bendruomeniniams poreikiams</t>
  </si>
  <si>
    <t>Gerinti kultūros paskirties viešąją infrastruktūrą, modernizuoti materialinę ir edukacinę aplinką</t>
  </si>
  <si>
    <t>Atnaujintų objektų skaičius</t>
  </si>
  <si>
    <t>Organizuoti ir viešinti verslumą skatinančius, gerąją verslo patirtį viešinančius renginius Kėdainių rajone</t>
  </si>
  <si>
    <t>techninės ir metodinės pagalbos rajono  verslininkams, verslo įmonėms, asmenims, ketinantiems pradėti verslą, investuotojams teikimas</t>
  </si>
  <si>
    <t xml:space="preserve">Finansuoti VšĮ Kėdainių turizmo ir verslo informacijos centro viešųjų paslaugų verslui  programą:                                                                         </t>
  </si>
  <si>
    <t>savivaldybės įmonių duomenų bazės atnaujinimas, verslo situacijos analizė, duomenų apdorojimas ir viešinimas</t>
  </si>
  <si>
    <t>viešojo ir privataus sektorių bendravimo skatinimas, susitikimų, forumų organizavimas</t>
  </si>
  <si>
    <t>Teikti finansinę paramą verslą pradedantiems ar sunkumų patiriantiems SVV subjektams Kėdainių rajone per Savivaldybės smulkiojo verslo rėmimo fondą</t>
  </si>
  <si>
    <t>Konsultuotų subjektų skaičius</t>
  </si>
  <si>
    <t>Organizuotų, inicijuotų susitikimų skaičius</t>
  </si>
  <si>
    <t>Sudaryti palankias sąlygas sumanios pramonės ir logistikos srities verslų atsiradimui, plėtrai bei investicijų pritraukimui</t>
  </si>
  <si>
    <t>Kurti ekonominį augimą skatinančios verslo aplinkos plėtrą</t>
  </si>
  <si>
    <t xml:space="preserve">Vykdyti valstybines (perduotas savivaldybėms) funkcijas melioracijos srityje, rekonstruojant remontuojant ir (arba) atnaujinant valstybei nuosavybės teise priklausančią melioracijos, hidrotechnikos infrastruktūrą Kėdainių rajono savivaldybės teritorijoje </t>
  </si>
  <si>
    <t>Įgyvendinti Savivaldybės teritorijoje valstybės politiką kaimo plėtros, žemės ūkio ir melioracijos srityse, sudaryti sąlygas inovatyvaus žemės ūkio vystymui</t>
  </si>
  <si>
    <t xml:space="preserve">Vykdyti valstybinių  (valstybės perduotas savivaldybėms) funkcijas  žemės ūkio srityje, konsultuojant rajono asmenis ūkininkavimo, melioracijos, žemės ūkio technikos registravimo ir kitais su žemės ūkiu susijusiais klausimais </t>
  </si>
  <si>
    <t>Organizuoti ir užtikrinti Žemės ūkio ir aplinkosaugos skyriaus darbą, kuruojant valstybės perduotas savivaldybėms funkcijas  žemės ūkio srityje</t>
  </si>
  <si>
    <t>Organizuoti socialinę paramą ir skatinti socialinę integraciją</t>
  </si>
  <si>
    <t>Gerinti socialinių paslaugų prieinamumą, užtikrinti jų teikimą bei didinti socialinių paslaugų ir jų teikėjų įvairovę</t>
  </si>
  <si>
    <t>Finansuoti vaikų dienos centrų veiklos programas</t>
  </si>
  <si>
    <t>Modernizuoti socialinių paslaugų įstaigų infrastruktūrą</t>
  </si>
  <si>
    <t>01 tikslas. Kurti ir pritaikyti viešąją  infrastruktūrą su darnia aplinka šiuolaikiniams poreikiams</t>
  </si>
  <si>
    <t xml:space="preserve">03 uždavinys. Atnaujinti ir (arba) plėsti miesto ir rajono gatvių, kelių, viešųjų teritorijų apšvietimą, naudojant energiją taupančias priemones </t>
  </si>
  <si>
    <t>05 uždavinys. Vystyti  gyvenamąją aplinką, užtikrinant viešosios infrastruktūros priežiūrą, atnaujinimą ir tinkamą naudojimą</t>
  </si>
  <si>
    <t>04 uždavinys. Gerinti rajono susisiekimo infrastruktūrą, užtikrinant gyventojų darnų judumą bei mobilumą</t>
  </si>
  <si>
    <t>Iškelti vandens tinklą iš privačios valdos Vilniaus g.  30 D200</t>
  </si>
  <si>
    <t>Perkloti vandentiekio liniją  Derliaus g. D400 Kėdainiuose</t>
  </si>
  <si>
    <t>Įrengta vandentiekio tinklų, m</t>
  </si>
  <si>
    <t>Rekonstruoti nuotekų tinklus nuo Respublikos-Janušavos g. sankryžos iki nuotekų siurblinės</t>
  </si>
  <si>
    <t>Pastatyti vandens gerinimo stotį Paežerių km.</t>
  </si>
  <si>
    <t>Įrengtų valymo įrenginių skaičius</t>
  </si>
  <si>
    <t>Išplėsti Krakių valymo įrenginius</t>
  </si>
  <si>
    <t xml:space="preserve">Pastatytų įrenginių skaičius </t>
  </si>
  <si>
    <t>Rekonstruotų vandentiekio tinklų,  m</t>
  </si>
  <si>
    <t>Perkloti senus vandentiekio  tinklus Vainikų kaimo Nevėžio g. kiemuose</t>
  </si>
  <si>
    <t xml:space="preserve">Rekonstruoti nuotekų tinklus Tuopų g. iki nuotekų siurblinės, Vilainių k. </t>
  </si>
  <si>
    <t>01 uždavinys. Rengti ir (arba) atnaujinti Kėdainių rajono savivaldybės teritorijų planavimo ir kitus dokumentus, sudarant sąlyga infrastruktūros plėtrai</t>
  </si>
  <si>
    <t>Įrengti gamtos ir technologijų mokslų laboratorijas</t>
  </si>
  <si>
    <t>Aprūpinti ikimokyklinio ugdymo įstaigų sveikatos kabinetus metodinėmis priemonėmis</t>
  </si>
  <si>
    <t>Įstaigų skaičius, kuriose įrengtos laboratorijos</t>
  </si>
  <si>
    <t>Apsilankymai (kartais) žemo slenksčio paslaugų kabinetuose per metus</t>
  </si>
  <si>
    <t>Pritaikyti viešąją aplinką specialiųjų poreikių turintiems gyventojams</t>
  </si>
  <si>
    <t xml:space="preserve">Parengta techninė dokumentacija  </t>
  </si>
  <si>
    <t>Surengtų akcijų, seminarų, viešinimo priemonių skaičius</t>
  </si>
  <si>
    <t xml:space="preserve">Užtikrinti savivaldybės veiklos viešumą, gerinti komunikavimo ryšį su rajono bendruomenės nariais </t>
  </si>
  <si>
    <t>Parengtos techninės dokumentacijos skaičius / Paklota vandentiekio ir/ ar nuotekų tinklų, m</t>
  </si>
  <si>
    <t>32</t>
  </si>
  <si>
    <t xml:space="preserve">Parengti vandentiekio ir nuotekų tinklų išplėtimo Mantviliškio  kaime techninį projektą </t>
  </si>
  <si>
    <t>29</t>
  </si>
  <si>
    <t>35</t>
  </si>
  <si>
    <t>37</t>
  </si>
  <si>
    <t>~11</t>
  </si>
  <si>
    <t>~9</t>
  </si>
  <si>
    <t>Tiriamų parametrų skaičius</t>
  </si>
  <si>
    <t xml:space="preserve">Vykdyti aplinkos oro, paviršinio ir požeminio vandens, dirvožemio ir triukšmo stebėseną Kėdainių mieste ir rajone (įskaitant pramonės rajoną) </t>
  </si>
  <si>
    <t xml:space="preserve">dalyvavimas turizmo parodose, mugėse, šventėse </t>
  </si>
  <si>
    <t>~300</t>
  </si>
  <si>
    <t>~430</t>
  </si>
  <si>
    <t>~160</t>
  </si>
  <si>
    <t>Atnaujinti Kėdainių sporto centro bazes</t>
  </si>
  <si>
    <t>Aprūpinti mėgėjų meno kolektyvus tautiniais ir kitais koncertiniais kostiumais bei muzikos instrumentais</t>
  </si>
  <si>
    <t>Kultūros centrų organizuojamų veiklų lankytojų skaičius</t>
  </si>
  <si>
    <t>Įrengti vandens gręžinį ir vandentiekio tinklus Gineitų k., Vilainių sen.</t>
  </si>
  <si>
    <t>Rengti projektus ir remontuoti gyvenviečių lietaus nuotekų-drenažų sistemas</t>
  </si>
  <si>
    <t>Gerinti verslo paramos bei informavimo sistemą, plėtoti viešojo ir privataus sektorių bendradarbiavimą, gyventojų verslumą</t>
  </si>
  <si>
    <t>Gerinti Kėdainių rajono savivaldybės tarybos ir administracijos komunikavimo ir įvaizdžio formavimo funkcijas</t>
  </si>
  <si>
    <t>Tobulinti  Kėdainių rajono savivaldybės tarybos ir administracijos komunikaciją su bendruomene ir visuomenės informavimą</t>
  </si>
  <si>
    <t>Modernizuoti gyventojų perspėjimo sistemą bei įrengti Ekstremalių situacijų operacijų centro patalpas</t>
  </si>
  <si>
    <t>Kėdainių rajono savivaldybėje apsilankiusių turistų skaičius per metus (tūkst. asmenų/ per metus) (vertinami Kėdainių TVIC apsilankę turistai)</t>
  </si>
  <si>
    <t>Veikloje dalyvaujančių partnerių skaičius</t>
  </si>
  <si>
    <t xml:space="preserve">Finansuoti vaikų vasaros stovyklų ir kitų neformaliojo vaikų švietimo veiklų programas  </t>
  </si>
  <si>
    <t>Įrengti vėdinimo  ir kondicionavimo sistemas savivaldybės ugdymo įstaigose</t>
  </si>
  <si>
    <t>Vykdyti mamografijos paslaugų tęstinumo, kokybės gerinimo Kėdainių rajono savivaldybėje 2020-2025 m. programą</t>
  </si>
  <si>
    <t>Įsigytos įrangos skaičius / atliktų mamografijų ir vertinimo paslaugų skaičius per metus</t>
  </si>
  <si>
    <t>Įgyvendinti aplinkos atkūrimo, prevencines priemones, tvarkant vandens telkinius, jų pakrantes, vykdyti atliekų tvarkymo infrastruktūros plėtros priemones</t>
  </si>
  <si>
    <t>Iš viso SK</t>
  </si>
  <si>
    <t>Investicijoms parengtų viešųjų teritorijų plotas, ha</t>
  </si>
  <si>
    <t>~12</t>
  </si>
  <si>
    <t xml:space="preserve">Kompensuoti dalį išlaidų savivaldybėms, siekiant šalinti  COVID-19 ligos (koronaviruso infekcijos) padarinius ir valdyti jos plitimą, esant valstybės lygio ekstremaliai situacijai </t>
  </si>
  <si>
    <t>Įsigyti priemonių, susijusių su visuomenės informavimu ir ekologiniu švietimu, kitos išlaidos</t>
  </si>
  <si>
    <t>Įgyvendinta projektų veiklų proc.</t>
  </si>
  <si>
    <t>Išsaugoti istorinę atmintį, tobulinti ir plėsti kultūros paslaugas Kėdainių krašto muziejuje, siekiant didinti jų prieinamumą</t>
  </si>
  <si>
    <t>Įgyvendintų veiklų, atnaujinant progimnaziją bei modernizuojant edukacines erdves einamaisiais metais, proc.</t>
  </si>
  <si>
    <t xml:space="preserve">Plėtoti kokybišką, visiems prieinamą, tęstinę švietimo sistemą savivaldybėje </t>
  </si>
  <si>
    <t>Siekti gyventojų sveikatos išsaugojimo, gerinant sveikatos priežiūros paslaugų kokybę ir prieinamumą</t>
  </si>
  <si>
    <t>Vykdyti endoskopinių paslaugų prieinamumo ir kokybės gerinimo Kėdainių rajono savivaldybėje 2020-2025 m. programą</t>
  </si>
  <si>
    <t>turizmo maršrutų, individualių ekskursijų programų rengimas</t>
  </si>
  <si>
    <t xml:space="preserve">Turizmo statistikos duomenų apskaita ir analizė, val. </t>
  </si>
  <si>
    <t>Pastatyti vandens gerinimo stotį Taujankoje</t>
  </si>
  <si>
    <t>Skatinti aplinkos apsaugos iniciatyvas, vykdyti gyventojų aplinkosauginį švietimą</t>
  </si>
  <si>
    <t>Numatomi 2023-ųjų m. asignavimai</t>
  </si>
  <si>
    <t>2023 -ieji m.</t>
  </si>
  <si>
    <t>10/29</t>
  </si>
  <si>
    <t>Organizuoti brandos egzaminų sesiją, pagrindinio ugdymo pasiekimų patikrinimą, nacionalinį mokinių pasiekimų patikrinimą bei tyrimus</t>
  </si>
  <si>
    <t>Vykdyti skaitmeninio ugdymo plėtrą</t>
  </si>
  <si>
    <t>Įstaigų, plečiančių skaitmeninimą,  skaičius</t>
  </si>
  <si>
    <t>Užtikrinti efektyvią Kėdainių sporto centro veiklą, vykdyti organizuojamus renginius</t>
  </si>
  <si>
    <t>Finansuoti sporto šakų programas, iš jų:</t>
  </si>
  <si>
    <t>300/14</t>
  </si>
  <si>
    <t>Įrengti  valstybinės reikšmės kelių nuorodas į savivaldybės kultūros paveldo objektus</t>
  </si>
  <si>
    <t>&gt;300</t>
  </si>
  <si>
    <t>&gt;180</t>
  </si>
  <si>
    <t>&gt;650</t>
  </si>
  <si>
    <t>Atlikti Paberžės klebonijos ir svirno restauravimo ir remonto darbus</t>
  </si>
  <si>
    <t xml:space="preserve">Remontuoti Akademijos kultūros centrą </t>
  </si>
  <si>
    <t>Finansuotų vaikų dienos centrų  skaičius/veiklose dalyvavusių vaikų, jaunuolių  skaičius</t>
  </si>
  <si>
    <t>~335</t>
  </si>
  <si>
    <t>~450</t>
  </si>
  <si>
    <t>Rekonstruotų el. pastočių</t>
  </si>
  <si>
    <t xml:space="preserve">Modernizuotų šviestuvų skaičius / planuojamas elektros energijos sutaupymas, proc.  </t>
  </si>
  <si>
    <t>~500</t>
  </si>
  <si>
    <t xml:space="preserve">Rekonstruoti vandenvietės elektros pastotės skydinės  2  įvadą (Dotnuvos g. 5) </t>
  </si>
  <si>
    <t>Įgyvendinti visuomenės aplinkosauginio švietimo priemones</t>
  </si>
  <si>
    <t>Organizuoti ir užtikrinti Kultūros ir sporto skyriaus veiklą kūno kultūros ir sporto srityje</t>
  </si>
  <si>
    <t>39</t>
  </si>
  <si>
    <t>12 priedas</t>
  </si>
  <si>
    <t>Atnaujinti ir plėsti Kėdainių rajono savivaldybės sporto infrastruktūrą, pritaikyti ją šiuolaikiniams poreikiams</t>
  </si>
  <si>
    <t>Įgyvendinti projektą "Kėdainių gatvių apšvietimo modernizavimas"</t>
  </si>
  <si>
    <t xml:space="preserve">Atliktų, einamaisiais metais numatytų darbų, proc. </t>
  </si>
  <si>
    <t xml:space="preserve">Paklausimų, telefonu internetu, centre teikimas, val. </t>
  </si>
  <si>
    <t>Kėdainių rajono savivaldybės smulkaus verslo rėmimo fondo administravimas</t>
  </si>
  <si>
    <t xml:space="preserve">Verslo aplinkos  statistikos duomenų  analizė, val. </t>
  </si>
  <si>
    <t>savivaldybės administracijos, Kėdainių TVIC ir verslą vienijančių asociacijų bendradarbiavimo stiprinimas</t>
  </si>
  <si>
    <t>Įgyvendinti projektą "Kėdainių miesto viešosios infrastruktūros, svarbios verslui, atnaujinimas ir plėtra"</t>
  </si>
  <si>
    <t>Teikti vienkartinę išmoką gimus vaikui Lietuvos Respublikos teritorijoje ir gyvenančiam Kėdainių rajono savivaldybėje</t>
  </si>
  <si>
    <t>Užtikrinti gyventojų saugumą, diegiant vaizdo stebėjimo ir saugumo priemones rajone</t>
  </si>
  <si>
    <r>
      <t>Užtikrinti gyventojų saugumą, diegiant vaizdo stebėjimo ir saugumo priemones mieste</t>
    </r>
    <r>
      <rPr>
        <b/>
        <sz val="10"/>
        <rFont val="Times New Roman"/>
        <family val="1"/>
        <charset val="186"/>
      </rPr>
      <t xml:space="preserve"> </t>
    </r>
  </si>
  <si>
    <t>Gerinti savivaldybės administracijos darbo kokybę, atnaujinant (diegiant) informacines sistemas, kompiuterinę įrangą,  užtikrinant sisteminį viešųjų ir administracinių paslaugų modernizavimą</t>
  </si>
  <si>
    <t xml:space="preserve">Didinti piliečių įtraukimo į biudžeto formavimą galimybes, įgyvendinant dalyvaujamojo biudžeto iniciatyvas
</t>
  </si>
  <si>
    <t xml:space="preserve">Kultūros centrų organizuojamų veiklų skaičius </t>
  </si>
  <si>
    <t xml:space="preserve">&gt;1000 </t>
  </si>
  <si>
    <t>Sudaryti saugias ugdymo sąlygas įstaigose, vykdančiose ugdymo programas</t>
  </si>
  <si>
    <t>&gt;20</t>
  </si>
  <si>
    <t>1/1/1</t>
  </si>
  <si>
    <t>IŠ viso SK</t>
  </si>
  <si>
    <t>Numatomi 2024-ųjų m. asignavimai</t>
  </si>
  <si>
    <t>2024 -ieji m.</t>
  </si>
  <si>
    <t>Įgyvendintų programų skaičius</t>
  </si>
  <si>
    <t>Vykdyti anestezijos paslaugų vaikams ir suaugusiesiems kokybės gerinimo Kėdainių rajono savivaldybėje 2022-2027 m. programą</t>
  </si>
  <si>
    <t>Vykdyti rentgeno paslaugų atnaujinimo, kokybės gerinimo Kėdainių rajono savivaldybėje 2022-2027 m. programą</t>
  </si>
  <si>
    <t>Patalpų, kuriose įrengta vėdinimo (kondicionavimo) sistema, skaičius</t>
  </si>
  <si>
    <t>Kompensuoti švietimo įstaigų  darbuotojų važiavimo į/iš darbo išlaidas</t>
  </si>
  <si>
    <t>32/100</t>
  </si>
  <si>
    <t>Tobulinti ir plėsti kultūrinės informacijos paslaugas Kėdainių rajono savivaldybės  Mikalojaus Daukšos viešojoje bibliotekoje, siekiant didinti jų prieinamumą</t>
  </si>
  <si>
    <t>Organizuoti Tarptautinės jaunimo dienos renginį</t>
  </si>
  <si>
    <t xml:space="preserve">Dalyvauti jaunimo užimtumo vasarą ir integracijos į darbo rinką programoje </t>
  </si>
  <si>
    <t>Pagal programą įdarbintų 14-18 m. jaunuolių skaičius</t>
  </si>
  <si>
    <t>Skatinti nevyriausybinių organizacijų, bendruomeninių organizacijų plėtrą rajone</t>
  </si>
  <si>
    <t>Paskatintų iniciatyvų bei suorganizuotų veiklų skaičius</t>
  </si>
  <si>
    <t xml:space="preserve">Prižiūrėti ir tvarkyti bendro naudojimo teritorijas, įsigyti teritorijų priežiūrai reikalingą įrangą </t>
  </si>
  <si>
    <t>Modernizuoti seniūnijų administracinius  pastatus</t>
  </si>
  <si>
    <t xml:space="preserve">Informacijos sklaida, val. </t>
  </si>
  <si>
    <t>Informacijos apie Savivaldybės veiklą, sprendimus, projektus, renginius spaudoje, interneto svetainėje, televizijoje, socialiniuose tinkluose, leidiniuose ir kt. žiniasklaidos priemonėse skleidimas</t>
  </si>
  <si>
    <t>6</t>
  </si>
  <si>
    <t>Organizuoti ir užtikrinti Kėdainių sporto centro veiklą, organizuoti  ir vykdyti sveikatingumo bei sportinius renginius</t>
  </si>
  <si>
    <t>Asmenų, lankančių įstaigą, skaičius /sveikatingumo, sportinių renginių rajone skaičius</t>
  </si>
  <si>
    <t xml:space="preserve">Įvairaus amžiaus grupių šalies bokso čempionatuose iškovotų medalių skaičius/tarptautinėse bokso varžybose iškovotų medalių skaičius/sporto treniruočių stovyklų skaičius/paruoštų boksininkų šalies bokso rinktinei skaičius </t>
  </si>
  <si>
    <t>250/7/6</t>
  </si>
  <si>
    <t>Atlikti archeologinius ir kitus tyrinėjimus kultūros paveldo teritorijose, vykdyti paveldo objektams parengtų tvarkybos projektų ekspertizę, parengti sąmatas</t>
  </si>
  <si>
    <t>1/2</t>
  </si>
  <si>
    <t>Vykdyti Kėdainių rajono Saviečių kadastrinės vietovės Mėklos sausinimo sistemos melioracijos griovių ir juose esančių statinių rekonstrukciją</t>
  </si>
  <si>
    <t>Atlikti Bakainių piliakalnio su priešpiliu ir papiliu, priešpilio tvarkybos darbus</t>
  </si>
  <si>
    <t>~350</t>
  </si>
  <si>
    <t>Paklota vandentiekio buitinių nuotekų tinklų, m</t>
  </si>
  <si>
    <t>~3100</t>
  </si>
  <si>
    <t>Parengta techninė dokumentacija /trasos įrengimas, m</t>
  </si>
  <si>
    <t>Atnaujinti Kėdainių muzikos mokyklos pastato fasadą, laiptus į rūsį</t>
  </si>
  <si>
    <t>Grupių, klasių ir egzaminų centrų skaičius, kuriose įrengta vėdinimo (kondicionavimo) sistema</t>
  </si>
  <si>
    <t>~2</t>
  </si>
  <si>
    <t xml:space="preserve">~2 </t>
  </si>
  <si>
    <t>Įrengtų/tvarkomų informacinių ženklinimo infrastruktūros objektų skaičius</t>
  </si>
  <si>
    <t>Įrengiamų dviračių takų, km</t>
  </si>
  <si>
    <t>Vykdyti bešeimininkių ir bepriežiūrių gyvūnų surinkimą, gaudymą bei karantinavimą</t>
  </si>
  <si>
    <t>Suprojektuoti ir įrengti naują geriamojo vandens tinklą Pelėdnagiai-Paobelys</t>
  </si>
  <si>
    <t>Rengti specialiuosius, bendruosius, detaliuosius, geodezinius planus bei  topografines nuotraukas</t>
  </si>
  <si>
    <t>Įrengtas gręžinys/ pastatytų vandens kolonėlių /  gerinimo stočių skaičius /  techninio projekto parengimas</t>
  </si>
  <si>
    <t>Parengtos techninės dokumentacijos skaičius /  Rekonstruota nuotekų tinklų, m</t>
  </si>
  <si>
    <t>Parengtos techninės dokumentacijos skaičius /Rekonstruotų nuotekų  tinklų,  m</t>
  </si>
  <si>
    <t>Atlikti vietinės reikšmės kelių ir gatvių  inventorizaciją, kokybės kontrolę, diegti saugaus eismo ir darnaus judumo priemones</t>
  </si>
  <si>
    <t xml:space="preserve">Atlikti turto inventorizavimą, teisinę registraciją, parengti  dokumentus turto pardavimui  </t>
  </si>
  <si>
    <t>Atlikti moksliniai taikomieji tyrimai / parengta projektinė dokumentacija / einamaisiais metais numatyta atliktų darbų</t>
  </si>
  <si>
    <t>1/0/0</t>
  </si>
  <si>
    <t>1/1/0</t>
  </si>
  <si>
    <t>1/1 /100</t>
  </si>
  <si>
    <t>Parengti nuotekų tinklų įrengimo Josvainių mstl. P.Cvirkos g. projektą</t>
  </si>
  <si>
    <t>Įsigytos įrangos skaičius/ vidutinis atliktų ultragarsinių tyrimų skaičius</t>
  </si>
  <si>
    <t>01.   02</t>
  </si>
  <si>
    <t>01.   03</t>
  </si>
  <si>
    <r>
      <t xml:space="preserve">Tvarkyti ir plėtoti </t>
    </r>
    <r>
      <rPr>
        <u/>
        <sz val="10"/>
        <rFont val="Times New Roman"/>
        <family val="1"/>
        <charset val="186"/>
      </rPr>
      <t>kaimiškųjų seniūnijų</t>
    </r>
    <r>
      <rPr>
        <sz val="10"/>
        <rFont val="Times New Roman"/>
        <family val="1"/>
        <charset val="186"/>
      </rPr>
      <t xml:space="preserve"> kelius ir gatves, atlikti kelių ir gatvių kokybės kontrolę, techninę priežiūrą, techninių projektų ekspertizę, eismo saugumo auditus</t>
    </r>
  </si>
  <si>
    <t>~60</t>
  </si>
  <si>
    <t>~40</t>
  </si>
  <si>
    <t>Koordinuoti koordinuotai teikiamas paslaugas vaikams nuo gimimo iki 18 m. ir vaiko atstovams</t>
  </si>
  <si>
    <r>
      <t>Savivaldybės biudžetas</t>
    </r>
    <r>
      <rPr>
        <b/>
        <sz val="12"/>
        <rFont val="Times New Roman"/>
        <family val="1"/>
        <charset val="186"/>
      </rPr>
      <t xml:space="preserve"> SB</t>
    </r>
  </si>
  <si>
    <r>
      <t xml:space="preserve">Valstybės biudžeto specialiosios tikslinės dotacijos lėšos </t>
    </r>
    <r>
      <rPr>
        <b/>
        <sz val="12"/>
        <rFont val="Times New Roman"/>
        <family val="1"/>
        <charset val="186"/>
      </rPr>
      <t>SBVB</t>
    </r>
  </si>
  <si>
    <r>
      <t xml:space="preserve">Aplinkos apsaugos rėmimo specialiosios programos lėšos </t>
    </r>
    <r>
      <rPr>
        <b/>
        <sz val="12"/>
        <rFont val="Times New Roman"/>
        <family val="1"/>
        <charset val="186"/>
      </rPr>
      <t>AA</t>
    </r>
  </si>
  <si>
    <r>
      <t xml:space="preserve">Iš pajamų už suteiktas paslaugas lėšos </t>
    </r>
    <r>
      <rPr>
        <b/>
        <sz val="12"/>
        <rFont val="Times New Roman"/>
        <family val="1"/>
        <charset val="186"/>
      </rPr>
      <t>ĮP</t>
    </r>
  </si>
  <si>
    <r>
      <t>Skolintos lėšos</t>
    </r>
    <r>
      <rPr>
        <b/>
        <sz val="12"/>
        <rFont val="Times New Roman"/>
        <family val="1"/>
        <charset val="186"/>
      </rPr>
      <t xml:space="preserve"> SK</t>
    </r>
  </si>
  <si>
    <r>
      <t xml:space="preserve">Kelių priežiūros ir plėtros programos lėšos </t>
    </r>
    <r>
      <rPr>
        <b/>
        <sz val="12"/>
        <rFont val="Times New Roman"/>
        <family val="1"/>
        <charset val="186"/>
      </rPr>
      <t>KPP</t>
    </r>
  </si>
  <si>
    <r>
      <t xml:space="preserve">Europos Sąjungos lėšos, užsienio fondų lėšos </t>
    </r>
    <r>
      <rPr>
        <b/>
        <sz val="12"/>
        <rFont val="Times New Roman"/>
        <family val="1"/>
        <charset val="186"/>
      </rPr>
      <t>ES</t>
    </r>
  </si>
  <si>
    <r>
      <t xml:space="preserve">Valstybės biudžeto lėšos </t>
    </r>
    <r>
      <rPr>
        <b/>
        <sz val="12"/>
        <rFont val="Times New Roman"/>
        <family val="1"/>
        <charset val="186"/>
      </rPr>
      <t>VB</t>
    </r>
  </si>
  <si>
    <r>
      <t xml:space="preserve">Privačios – investuotojų lėšos </t>
    </r>
    <r>
      <rPr>
        <b/>
        <sz val="12"/>
        <rFont val="Times New Roman"/>
        <family val="1"/>
        <charset val="186"/>
      </rPr>
      <t>PR</t>
    </r>
  </si>
  <si>
    <r>
      <t xml:space="preserve">Kiti finansavimo šaltiniai </t>
    </r>
    <r>
      <rPr>
        <b/>
        <sz val="12"/>
        <rFont val="Times New Roman"/>
        <family val="1"/>
        <charset val="186"/>
      </rPr>
      <t>KT</t>
    </r>
  </si>
  <si>
    <t xml:space="preserve">Sutvirtinti pažeistus Dotnuvėlės upelio krantus </t>
  </si>
  <si>
    <t>1/100</t>
  </si>
  <si>
    <t>Parengtos techninės dokumentacijos skaičius /Paklota nuotekų tinklų, m</t>
  </si>
  <si>
    <t>Suorganizuotų renginius skaičius</t>
  </si>
  <si>
    <t>Organizuoti Gyvūnų globos organizacijų rengiamų bešeimininkių kačių kastravimo programų įgyvendinimą</t>
  </si>
  <si>
    <t>Parengti vandentiekio ir nuotekų tinklų, nuotekų valyklos įrengimo  Langakių k. techninį projektą</t>
  </si>
  <si>
    <t>Funkcijos vykdymo užtikrinimas</t>
  </si>
  <si>
    <t xml:space="preserve">Teikti ir administruoti asmeninę pagalbą </t>
  </si>
  <si>
    <t>Kurti modernias ir šiuolaikines mokymosi erdves Kėdainių kalbų mokykloje</t>
  </si>
  <si>
    <t>Įkurta šiuolaikiška moderni mokymosi erdvė</t>
  </si>
  <si>
    <t>Kompensuoti socialinių įstaigų  darbuotojų važiavimo į/iš darbo išlaidas</t>
  </si>
  <si>
    <t>Darbuotojų, kuriems kompensuojamos išlaidos, skaičius</t>
  </si>
  <si>
    <t xml:space="preserve">Įrengti reikalingą infrastruktūrą atlikėjams prie Kėdainių miesto parko didžiosios scenos </t>
  </si>
  <si>
    <t>Parengta vizija/techninė dokumentacija/ įrengta persirengimo/ poilsio/laukimo infrastruktūra atlikėjams</t>
  </si>
  <si>
    <t>Kompensuoti kultūros įstaigų  darbuotojų važiavimo į/iš darbo išlaidas</t>
  </si>
  <si>
    <t>Tvarkomų kultūros paveldo objektų ar kultūros paveldo statinių skaičius</t>
  </si>
  <si>
    <t>1 priedas</t>
  </si>
  <si>
    <t>2 priedas</t>
  </si>
  <si>
    <t>3 priedas</t>
  </si>
  <si>
    <t>Parengtų specialiųjų planų skaičius</t>
  </si>
  <si>
    <t xml:space="preserve">Teikti Metų žemdirbio apdovanojimą </t>
  </si>
  <si>
    <t>Teikti apdovanojimus aukšto meistriškumo sportininkams ir jų treneriams už sporto pasiekimus</t>
  </si>
  <si>
    <t>04 SPORTO VEIKLOS PLĖTRA</t>
  </si>
  <si>
    <t>Įrengti dviračių kelią "Isos slėnis", pritaikant visuomenės poreikiams</t>
  </si>
  <si>
    <t xml:space="preserve">Parengti Senojo Upytės kelio specialųjį planą ("Isos slėnis") </t>
  </si>
  <si>
    <t>1/~33</t>
  </si>
  <si>
    <t xml:space="preserve">Parengtos techninės dokumentacijos skaičius/Įrengtas dviračių kelias km </t>
  </si>
  <si>
    <t>Paramos pagal poreikį teikimas</t>
  </si>
  <si>
    <t>Įsigytų objektų visuomenės poreikiams skaičius</t>
  </si>
  <si>
    <t>Sutvarkyti namų ūkiuose susidariusias asbesto atliekas</t>
  </si>
  <si>
    <t xml:space="preserve">Finansinių įsipareigojimų vykdymas, proc. </t>
  </si>
  <si>
    <t>Vykdyti Kėdainių lopšelio-darželio „Žilvitis“ infrastruktūros modernizavimo projektą</t>
  </si>
  <si>
    <t>Oro kabelinės linijos įrengimas, m / pakeistų atramų/šviestuvų skaičius</t>
  </si>
  <si>
    <t>300/25/  25</t>
  </si>
  <si>
    <t>~1750</t>
  </si>
  <si>
    <t>Įsigytų konteinerių skaičius</t>
  </si>
  <si>
    <t>Rekonstruotų griovių ilgis, km</t>
  </si>
  <si>
    <t>Parengtų projektų skaičius/rekonstruojamų hidrotechnikos įrenginių skaičius</t>
  </si>
  <si>
    <t>500/5/ 14</t>
  </si>
  <si>
    <t>10/5/14/1</t>
  </si>
  <si>
    <t xml:space="preserve">|Sutvarkyta nadotų padangų, t </t>
  </si>
  <si>
    <t>Sutvarkyta asbesto atliekų, t.</t>
  </si>
  <si>
    <t>01.   01</t>
  </si>
  <si>
    <t>01.  04</t>
  </si>
  <si>
    <t>01. 05</t>
  </si>
  <si>
    <t>Teikti vienkartines išmokas įsikurti gyvenamojoje vietoje savivaldybės teritorijoje ir (ar) mėnesines kompensacijas vaiko ugdymo pagal ikimokyklinio ir priešmokyklinio ugdymo programą</t>
  </si>
  <si>
    <t>Teikti tikslines kompensacijas, išmokas neįgaliesiems</t>
  </si>
  <si>
    <t>Įrengta Ekstremaliųjų situacijų operacijų centro patalpa/Diegiamų šiuolaikinių elektroninių akustinių sirenų skaičius</t>
  </si>
  <si>
    <t>0/2</t>
  </si>
  <si>
    <t>Užtikrinti ugdymo programų įgyvendinimą ir tinkamą ugdymo (si) aplinką  Kėdainių Dailės, Kalbų ir Muzikos mokyklose</t>
  </si>
  <si>
    <t>Ikimokyklinio ir mokyklinio ugdymo įstaigų sveikatos kabinetų, kuriuose atliktas  remontas/ kabinetų, aprūpintų metodinėmis priemonėmis, skaičius</t>
  </si>
  <si>
    <t>Įgyvendinta einamaisiais metais numatomų atlikti projekto veiklų, proc.</t>
  </si>
  <si>
    <t xml:space="preserve">Remontuoti VšĮ Kėdainių ligoninės Neurologijos ir Priėmimo–skubios pagalbos skyrius  </t>
  </si>
  <si>
    <t>Asmenų, gaunančių socialinę pašalpą ir kompensacijas, skaičius</t>
  </si>
  <si>
    <t>Mokinių, gaunančių būtiniausius mokinio reikmenis, skaičius</t>
  </si>
  <si>
    <t>Globojamų asmenų skaičius/globojamų asmenų, kuriems teikiamos paslaugos, procentas, palyginus su visais asmenimis, kuriems nustatytas paslaugos poreikis</t>
  </si>
  <si>
    <t>Socialinių darbuotojų ir atvejo vadybininkų darbui su šeimomis, patiriančiomis socialinę riziką, skaičius/šeimų, kurioms teikiamos paslaugos,  procentas, palyginus su visomis šeimomis, kurioms nustatytas paslaugos poreikis</t>
  </si>
  <si>
    <t>Vaikų, gaunančių nemokamą maitinimą, skaičius</t>
  </si>
  <si>
    <t>Asmenų, gaunančių šalpos išmokas, skaičius</t>
  </si>
  <si>
    <t>Asmenų, gaunančių išmokas vaikams, skaičius</t>
  </si>
  <si>
    <t>Neįgaliųjų, gavusių paslaugas, skaičius</t>
  </si>
  <si>
    <t>Pritaikytų būstų neįgaliesiems skaičius</t>
  </si>
  <si>
    <t>Asmenų, gavusių kompensacijas, skaičius</t>
  </si>
  <si>
    <t>Asmenų, gaunančių išmokas,  skaičius, tūkst.</t>
  </si>
  <si>
    <t>Finansuoti išlaidas už  būsto suteikimą užsieniečiams, pasitraukusiems iš Ukrainos dėl Rusijos Federacijos karinių veiksmų Ukrainoje</t>
  </si>
  <si>
    <t>Asmenų, gaunančių socialines paslaugas, skaičius /asmenų, kuriems teikiamos paslaugos procentas, palyginus su visais asmenimis, kuriems nustatytas paslaugos poreikis</t>
  </si>
  <si>
    <t>Einamaisiais metais pagal poreikį atliktų  remontų socialiniuose būstuose skaičius, proc.</t>
  </si>
  <si>
    <t xml:space="preserve">Organizuoti ir užtikrinti Kėdainių rajono savivaldybės Mikalojaus Daukšos viešosios bibliotekos bei jos filialų veiklą </t>
  </si>
  <si>
    <t>Finansuoti Atviro jaunimo centro ir atvirųjų jaunimo erdvių veiklos projektus</t>
  </si>
  <si>
    <t>Suremontuotų viešosios bibliotekos filialų skaičius</t>
  </si>
  <si>
    <t xml:space="preserve">Įsigyti Janinos Monkutės-Marks pastatą </t>
  </si>
  <si>
    <t>Kulto pastatų, kuriems skirtas finansavimas tvarkybos darbams atlikti, skaičius</t>
  </si>
  <si>
    <t>Modernizuoti Kėdainių krašto muziejaus Daugiakultūrį centrą</t>
  </si>
  <si>
    <t xml:space="preserve">Vykdyti rezistentų paminklinio akmens ir teritorijos, apimančios masinę kapavietę, sutvarkymo darbus (Skongalio g.) </t>
  </si>
  <si>
    <t xml:space="preserve">Įgyvendinti kultūros paveldo objektų, esančių Kėdainių rajono savivaldybės teritorijoje, ir kultūros paveldo statinių, esančių Kėdainių senamiesčio dalyje, išsaugojimo darbų finansavimo programą </t>
  </si>
  <si>
    <t>Parengti Akademijos parko tvarkybos  bei techninius projektus ir atlikti darbus</t>
  </si>
  <si>
    <t>Parengta techninė dokumentacija / atlikta einamaisiais metais numatytų darbų, proc.</t>
  </si>
  <si>
    <t>Seniūnijų, kuriose vykdyta gatvių apšvietimo tinklų priežiūra ir remontas, skaičius</t>
  </si>
  <si>
    <t>Projektų, vykdomų apmokėjimo kompensavimo būdus, skaičius</t>
  </si>
  <si>
    <t>Seniūnijų skaičius, kuriose įgyvendinamos želdynų ir želdinių apsaugos, tvarkymo, būklės stebėsenos, želdynų kūrimo, želdinių veisimo ir inventorizavimo priemonės</t>
  </si>
  <si>
    <t>Sutvarkyti naudotas padangas, kurių turėtojų nustatyti neįmanoma arba kurie neegzistuoja</t>
  </si>
  <si>
    <t xml:space="preserve">Atliktų einamaisiais metais numatytų darbų, proc. </t>
  </si>
  <si>
    <t>Paramos paraiškų pagal Lietuvos kaimo plėtros 2014–2020 metų programos priemonės „Rizikos valdymas“ veiklos srities ,,Pasėlių, gyvūnų ir augalų draudimo įmokos“, susijusios su pasėlių ir augalų, ūkinių gyvūnų draudimo įmokų kompensavimu, skaičius</t>
  </si>
  <si>
    <t>Gyvenviečių, kuriose atlikti drenažo remonto darbai, skaičius</t>
  </si>
  <si>
    <t xml:space="preserve">Suteiktų  informacinių, konsultacinių paslaugų ūkio subjektams ir asmenims pagal paklausimus skaičius, vnt. </t>
  </si>
  <si>
    <t>Subjektų, kuriems suteikta finansinė parama, skaičius</t>
  </si>
  <si>
    <t>Suorganizuotas verslininkų pagerbimo renginys ,,Verslo diena" ir nominuoti verslininkai pagal patvirtintus konkurso nuostatus</t>
  </si>
  <si>
    <t>Prašymų, į kuriuos atsakymai fiziniams asmenims pateikti per įstatymais nustatytus terminus
dalis nuo visų gautų prašymų, proc.</t>
  </si>
  <si>
    <t>Įgyvendintų korupcijos prevencijos priemonių pagal patvirtintą planą skaičius</t>
  </si>
  <si>
    <t>Užregistruotų civilinės būklės aktų skaičius</t>
  </si>
  <si>
    <t>Kompensuoti savivaldybės patirtas išlaidas valdant nepaprastąją padėtį dėl užsieniečių, pasitraukusių iš Ukrainos dėl Rusijos Federacijos karinių veiksmų Ukrainoje</t>
  </si>
  <si>
    <t>Įstaigų, kurioms kompensuojamos išlaidos / asmenų,  pasitraukusių iš Ukrainos dėl Rusijos Federacijos karinių veiksmų Ukrainoje, skaičius</t>
  </si>
  <si>
    <t>Programų, kuriose dalyvauja savivaldybė, skaičius</t>
  </si>
  <si>
    <t>Įgyvendintų ekstremaliųjų situacijų prevencijos priemonių plano vykdymo procentas</t>
  </si>
  <si>
    <t>Numatomi 2025-ųjų m. asignavimai</t>
  </si>
  <si>
    <t>2025 -ieji m.</t>
  </si>
  <si>
    <t>1 lentelė. 2023–2025 m. Švietimo ir ugdymo programos (01) tikslai, uždaviniai, priemonės, asignavimai ir vertinimo kriterijai</t>
  </si>
  <si>
    <t>2 lentelė. 2023–2025 m.  Sveikatos apsaugos (02) programos tikslai, uždaviniai, priemonės, asignavimai ir vertinimo kriterijai</t>
  </si>
  <si>
    <t>3 lentelė.  2023–2025 m. Socialinės apsaugos plėtojimo programos (03) tikslai, uždaviniai, priemonės, asignavimai ir vertinimo kriterijai</t>
  </si>
  <si>
    <t>4 lentelė. 2023–2025 m. Sporto veiklos plėtros programos (04) tikslai, uždaviniai, priemonės, asignavimai ir vertinimo kriterijai</t>
  </si>
  <si>
    <t>5 lentelė.  2023–2025 m. Kultūros veiklos plėtros programos (05) tikslai, uždaviniai, priemonės, asignavimai ir vertinimo kriterijai</t>
  </si>
  <si>
    <t>6 lentelė. 2023–2025 m. Kultūros paveldo išsaugojimo, turizmo skatinimo ir vystymo  programos (06) tikslai, uždaviniai, priemonės, asignavimai vertinimo kriterijai</t>
  </si>
  <si>
    <t>7 lentelė.  2023–2025 m. Infrastruktūros objektų priežiūros ir plėtros programos (07) tikslai, uždaviniai, priemonės, asignavimai ir vertinimo kriterijai</t>
  </si>
  <si>
    <t>8 lentelė. 2023–2025 m.  Aplinkos apsaugos  programos (08) tikslai, uždaviniai, priemonės, asignavimai ir vertinimo kriterijai</t>
  </si>
  <si>
    <t>9 lentelė. 2023–2025 m. Žemės ūkio plėtros ir melioracijos programos (09) tikslai, uždaviniai, priemonės, asignavimai ir vertinimo kriterijai</t>
  </si>
  <si>
    <t>11 lentelė. 2023–2025 m. Savivaldybės valdymo tobulinimo programos (11) tikslai, uždaviniai, priemonės, asignavimai ir vertinimo kriterijai</t>
  </si>
  <si>
    <t>Programoje dalyvaujančių vaikų skaičius / plaukimo pamokų sk.</t>
  </si>
  <si>
    <t>6/ 12 /5</t>
  </si>
  <si>
    <t>6/ 12 / 6</t>
  </si>
  <si>
    <t>6/ 12 / 7</t>
  </si>
  <si>
    <t>Organizuoti rajoninius, respublikinius, tarptautinius visų amžiaus grupių aukšto meistriškumo sporto renginius ir aukšto meistriškumo sporto treniruočių stovyklas</t>
  </si>
  <si>
    <t>Suorganizuotų rajoninių, respublikinių ir tarptautinių sporto renginių skaičius /  stovyklų skaičius</t>
  </si>
  <si>
    <t>18/5</t>
  </si>
  <si>
    <t xml:space="preserve">Kėdainių krepšinio komandos „Nevėžis-Optibet“ klubinio krepšinio vystymo programai </t>
  </si>
  <si>
    <t>Užimta vieta LKL čempionate/ žiūrovų stebinčių rungtynes skaičiaus vidurkis/socialinių veiklų krašto bendruomenei skaičius / vasaros stovyklų kėdainiečiams vaikams skaičius / atviros treniruotės</t>
  </si>
  <si>
    <t>7-10/              800 / 3/2/2</t>
  </si>
  <si>
    <t>Užimta vieta LFF pirmosios lygos pirmenybėse / žiūrovų stebinčių rungtynes skaičiaus vidurkis/ sportinių-mokomųjų stovyklų skaičius/išugdytų kėdainiečių, atstovaujančių FK "Nevėžis" suaugusiųjų komandoje skaičius</t>
  </si>
  <si>
    <t>3-8 /200/8/6</t>
  </si>
  <si>
    <t>5-6 /200/8/6</t>
  </si>
  <si>
    <t>Bokso sporto šakos vystymo programai</t>
  </si>
  <si>
    <t>5/5/15/2</t>
  </si>
  <si>
    <t>Kėdainių rajono vaikų ir jaunimo futbolo plėtros programai</t>
  </si>
  <si>
    <t>Sportuojančių vaikų skaičius/ dalyvaujančių LFF vaikų pirmenybėse komandų skaičius/FK „Nevėžis“ vyrų komandos papildymas jaunais žaidėjais skaičius</t>
  </si>
  <si>
    <t>3 prieš 3 krepšinio plėtros programai</t>
  </si>
  <si>
    <t>Sportuojančių sk., / Tarptautinių FIBA Challenger turnyrų, kuriuose dalyvauta, skaičius / Kėdainiečių sportininkų atstovavimas komandai</t>
  </si>
  <si>
    <t>50/2/3</t>
  </si>
  <si>
    <t>01. 06</t>
  </si>
  <si>
    <t>Moterų futbolo komandos Kėdainių „Nevėžis“ programai</t>
  </si>
  <si>
    <t xml:space="preserve">Lietuvos moterų futbolo asociacijos Pirmos lygos pirmenybėse iškovota vieta /sporto treniruočių sk. / komandai atstovaujančių kėdainiečių sk. </t>
  </si>
  <si>
    <t>3-7 / 3 / 8</t>
  </si>
  <si>
    <t>10 / 15</t>
  </si>
  <si>
    <t>Finansuojamų sporto / fizinio aktyvumo projektų skaičius</t>
  </si>
  <si>
    <t>Atnaujinamų objektų skaičius</t>
  </si>
  <si>
    <t>Atnaujinti Kėdainių Juozo Paukštelio progimnazijos  sporto aikštyną</t>
  </si>
  <si>
    <t>Atnaujinti Krakių Mikalojaus Katkaus gimnazijos sporto aikštyną</t>
  </si>
  <si>
    <t>Finansuoti sporto projektus</t>
  </si>
  <si>
    <t>Skatinti neįgaliųjų ir senjorų fizinį aktyvumą, organizuoti sporto renginius ir  sporto treniruočių stovyklas</t>
  </si>
  <si>
    <t>Užtikrinti Kėdainių miesto vietos veiklos grupės 2023–2027 m. vietos plėtros strategijos parengimą ir programos "Vietos plėtros strategijos rengimo ir įgyvendinimo programa" įgyvendinimą</t>
  </si>
  <si>
    <t>Vykdyti Kėdainių rajono Dotnuvos seniūnijos Kruostos upės Vaidatonių tvenkinio hidrotechnikos statinių rekonstrukciją ir techninės priežiūros paslaugas</t>
  </si>
  <si>
    <t>Vykdyti Kėdainių rajono Truskavos kadastrinės vietovės Linkuvės sausinimo sistemos melioracijos griovių ir juose esančių statinių rekonstrukciją</t>
  </si>
  <si>
    <t>Rekonstruotų hidrotechninių įrenginių skaičius</t>
  </si>
  <si>
    <t xml:space="preserve">Vykdyti Kėdainių rajono savivaldybės Krakių tvenkinių hidrotechnikos statinių remontą ir techninės priežiūros paslaugas
</t>
  </si>
  <si>
    <t>Dalyvauti projekto „MSNA „Daukšių drenažas“ nariams priklausančių ir valstybinių melioracijos statinių rekonstravimas“ įgyvendinime</t>
  </si>
  <si>
    <t>Dalyvauti projekto „MSNA „Vilainių drenažas“ nariams priklausančių ir valstybinių melioracijos statinių rekonstravimas“ įgyvendinimui</t>
  </si>
  <si>
    <t>Vykdyti Nevėžio upės vientisumo atkūrimą nugriaunant neeksploatuojamus hidroelektrinės statinius ir techninės priežiūros paslaugas</t>
  </si>
  <si>
    <t>Likviduotų neeksploatuojamų statinių  skaičius</t>
  </si>
  <si>
    <t>Dalyvauti projekto „MSNA „Mantvilonių melioracija“ nariams priklausančių ir valstybinių melioracijos statinių rekonstravimas“ įgyvendinime</t>
  </si>
  <si>
    <t>Dalyvauti projekto „MSNA „Balsių melioracija“ nariams priklausančių ir valstybinių melioracijos statinių rekonstravimas“ įgyvendinime</t>
  </si>
  <si>
    <t>Dalyvauti projekto „Dalies MSNA „Nikys“ nariams priklausančių ir valstybinių melioracijos statinių rekonstravimas“ įgyvendinime</t>
  </si>
  <si>
    <t>5/6/ 1,5</t>
  </si>
  <si>
    <t xml:space="preserve">Rekonstruotų rinktuvų, sausintuvų, griovių ilgis, km </t>
  </si>
  <si>
    <t>5/7/  1,5</t>
  </si>
  <si>
    <t xml:space="preserve">Rekonstruotų rinktuvų, sausintuvų ilgis, km </t>
  </si>
  <si>
    <t>10/12 / 1,5</t>
  </si>
  <si>
    <t>6/10</t>
  </si>
  <si>
    <t>Atnaujintos ir E. sveikatos IS funkcionalumui pritaikytos įrangos kompl. skaičius</t>
  </si>
  <si>
    <t xml:space="preserve">Vykdyti Kėdainių rajono tuberkuliozės prevencijos, ankstyvosios diagnostikos, gydymo ir kontrolės 2023–2027 m. programą </t>
  </si>
  <si>
    <t>Atliktų tyrimų ir paslaugų  sk.</t>
  </si>
  <si>
    <t>Vykdyti gyvūnų augintinių gerovės ir apsaugos 2020-2025 m. prevencinę programą</t>
  </si>
  <si>
    <t>1370</t>
  </si>
  <si>
    <t>Įgyvendinti mokytojų ir pagalbos mokiniui specialistų  motyvacijos programą</t>
  </si>
  <si>
    <t xml:space="preserve">Vykdyti tinkamų ir saugių darbo sąlygų užtikrinimo, įrengiant vėdinimo bei kondicionavimo sistemas VšĮ Kėdainių  PSPC 2022-2026 m. programą  </t>
  </si>
  <si>
    <t>Įgyvendinti žemo slenksčio paslaugų kokybės  Kėdainių rajone užtikrinimo 2023-2027 m. programą</t>
  </si>
  <si>
    <t>1/1500</t>
  </si>
  <si>
    <t>1/3000</t>
  </si>
  <si>
    <t>Įsigytos įrangos skaičius / atliktų tyrimų skaičius</t>
  </si>
  <si>
    <t>Paslaugą gaunančių vaikų skaičius</t>
  </si>
  <si>
    <t>Įgyvendinti projektą "Jaunimui palankios sveikatos priežiūros paslaugos" ir užtikrinti jo tęstinumą</t>
  </si>
  <si>
    <t>9/155</t>
  </si>
  <si>
    <t xml:space="preserve">Įdiegti saulės elektrinės pagamintos  energijos kaupimo įrenginį Kėdainių r. Šėtos gimnazijoje </t>
  </si>
  <si>
    <t>Įsigytas saulės energijos įrenginys, skaičius</t>
  </si>
  <si>
    <t>Įdiegti saulės elektrinės pagamintos  energijos kaupimo įrenginį Krakių kultūros centre</t>
  </si>
  <si>
    <t>Didinti Kėdainių lopšelio-darželio „Varpelis“ (Pavasario g. 8, Kėdainiai) pastato energinį efektyvumą, modernizuoti vidaus erdves</t>
  </si>
  <si>
    <t>Didinti Kėdainių lopšelio-darželio „Vyturėlis“ (Josvainių g. 53, Kėdainiai) pastato energinį efektyvumą, modernizuoti vidaus erdves</t>
  </si>
  <si>
    <t>B</t>
  </si>
  <si>
    <t>Pasiekta pastato energijos naudingumo klasė / atnaujintos vidaus erdvės</t>
  </si>
  <si>
    <t>Mokinių, kurie naudojasi sukurta visos dienos mokyklos infrastruktūra, skaičius</t>
  </si>
  <si>
    <t>&lt;900</t>
  </si>
  <si>
    <t xml:space="preserve">Parengti Nekilnojamųjų kultūros vertybių vertinimo medžiagą,  nekilnojamųjų kultūros paveldo objektų, vietovių  individualius apsaugos reglamentus </t>
  </si>
  <si>
    <t>Skaičius objektų, esančių Kultūros vertybių registre, kurių duomenys /  objektų skaičius, kuriems parengti individualūs apsaugos reglamentai</t>
  </si>
  <si>
    <t>Savivaldybės švietimo įstaigose dirbančių mokytojų, specialistų, kurie paskatinti, skaičius</t>
  </si>
  <si>
    <t>Rengti dokumentaciją, atlikti lankytinų objektų,  kultūros paveldo objektų ar objektų, esančių kultūros paveldo teritorijų prieigose, tvarkybos, atnaujinimo, restauravimo darbus seniūnijose</t>
  </si>
  <si>
    <t>Skatinti gyventojų fizinį aktyvumą, vystyti įvairias gyventojų poreikius atitinkančias sporto šakas</t>
  </si>
  <si>
    <t>10/5/14/ 1</t>
  </si>
  <si>
    <t>10 lentelė. 2023–2025 m. Paramos verslui bei verslo plėtros programos (10)  tikslai, uždaviniai, priemonės, asignavimai ir vertinimo kriterijai</t>
  </si>
  <si>
    <t>Programoje, dalyvaujančių įstaigų skaičius</t>
  </si>
  <si>
    <t>10000</t>
  </si>
  <si>
    <t>Teikti ir administruoti paramą mirties atveju, teikti ir administruoti socialines išmokas bei kompensacijas (būsto šildymo išlaidų, išlaidų šaltam bei nuotekoms ir išlaidų karštam vandeniui)</t>
  </si>
  <si>
    <t>440</t>
  </si>
  <si>
    <t>Gerinti socialinę aplinką ir didinti socialinės paramos įvairovę</t>
  </si>
  <si>
    <t>Teikti savivaldybės paramą socialiai pažeidžiamoms grupėms (šeimoms patiriančioms riziką, senyvo amžiaus, neįgaliems asmenims ir kt.)</t>
  </si>
  <si>
    <t>Bendras gyvenamas plotas, kuriam dengiamas kainų skirtumas (tūkst. kv. metrų)</t>
  </si>
  <si>
    <t>Plėsti socialinių paslaugų įvairovę, skatinti socialines inovacijas</t>
  </si>
  <si>
    <t>Finansuoti socialinės globos ir akredituotos socialinės priežiūros paslaugas teikiamas ne savivaldybės pavaldumo ir nevyriausybinėse organizacijose, pirkti paslaugas</t>
  </si>
  <si>
    <t>Tiekėjų, teikiančių paslaugas, skaičius</t>
  </si>
  <si>
    <t>Plėsti Kėdainių rajono savivaldybės socialines paslaugas teikiančių įstaigų informacinių technologijų aplinką bei elektronines paslaugas</t>
  </si>
  <si>
    <t>Įstaigų, taikančių inovatyvias  informacines technologijas, skaičius</t>
  </si>
  <si>
    <t>Įgyvendinti savarankiško gyvenimo namų paslaugų asmenims su sutrikusiu intelektu teikimo programą</t>
  </si>
  <si>
    <t>Įgyvendinti savarankiško gyvenimo namų paslaugų senyvo amžiaus asmenims teikimo programą</t>
  </si>
  <si>
    <t>230/98</t>
  </si>
  <si>
    <t>Užtikrinti ir gerinti socialines paslaugas, teikiamas institucijose, namuose ir bendruomenėje pagyvenusio ir senyvo amžiaus asmenims</t>
  </si>
  <si>
    <t>Teikti šeimoms ir asmenims kompleksinę pagalbą</t>
  </si>
  <si>
    <t>Skatinti globą šeimoje, teikti pagalbą globėjams ir vaikams</t>
  </si>
  <si>
    <t>Asmenų, kuriems suteikta psichologinė, konsultacinė pagalba, skaičius</t>
  </si>
  <si>
    <t>Asmenų, kuriems suteikta pagalba, skaičius</t>
  </si>
  <si>
    <t>Teikti socialinę priežiūrą šeimoms, patiriančioms socialinę riziką</t>
  </si>
  <si>
    <t xml:space="preserve">Užtikrinti laisvės atėmimo bausmę atlikusių asmenų integraciją į visuomenę </t>
  </si>
  <si>
    <t xml:space="preserve">Teikti pagalbą į krizines situacijas patekusiems, smurtą artimoje aplinkoje patyrusiems asmenims ir jų šeimų nariams </t>
  </si>
  <si>
    <t>430/98</t>
  </si>
  <si>
    <t>Finansuotų gyventojų iniciatyvų skaičius</t>
  </si>
  <si>
    <r>
      <t xml:space="preserve">Rekonstruoti, tvarkyti ir vykdyti gatvių priežiūrą  </t>
    </r>
    <r>
      <rPr>
        <u/>
        <sz val="10"/>
        <rFont val="Times New Roman"/>
        <family val="1"/>
        <charset val="186"/>
      </rPr>
      <t>mieste,</t>
    </r>
    <r>
      <rPr>
        <sz val="10"/>
        <rFont val="Times New Roman"/>
        <family val="1"/>
        <charset val="186"/>
      </rPr>
      <t xml:space="preserve"> atlikti kelių ir gatvių kokybės kontrolę, techninę priežiūrą, techninių projektų ekspertizę, eismo saugumo auditus                                            </t>
    </r>
  </si>
  <si>
    <t>Rekonstruoti/įrengti/modernizuoti Kėdainių miesto bei rajono gatvių apšvietimą</t>
  </si>
  <si>
    <t>1/600</t>
  </si>
  <si>
    <t>1/~             600</t>
  </si>
  <si>
    <t>Finansavimo poreikis 2023–2025 m. strateginio veiklos plano programų vykdymui</t>
  </si>
  <si>
    <t>Parengti bendrojo ir ikimokyklinio ugdymo įstaigų (skyrių) pastatų modernizavimo technines dokumentacijas</t>
  </si>
  <si>
    <r>
      <t xml:space="preserve">Vykdyti pirminės asmens sveikatos priežiūros paslaugų prieinamumo ir kokybės užtikrinimo Kėdainių rajono </t>
    </r>
    <r>
      <rPr>
        <u/>
        <sz val="10"/>
        <color theme="1"/>
        <rFont val="Times New Roman"/>
        <family val="1"/>
        <charset val="186"/>
      </rPr>
      <t>kaimiškųjų</t>
    </r>
    <r>
      <rPr>
        <sz val="10"/>
        <color theme="1"/>
        <rFont val="Times New Roman"/>
        <family val="1"/>
        <charset val="186"/>
      </rPr>
      <t xml:space="preserve"> vietovių gyventojams 2017–2025 m. programą</t>
    </r>
  </si>
  <si>
    <t>Stiprinti vaikų, turinčių  autizmo spektro ir kitų raidos sutrikimų, sveikatą, sudaryti galimybes siekti asmeninės pažangos, užtikrinti pilnaverčio socialinio dalyvavimo prielaidas</t>
  </si>
  <si>
    <t xml:space="preserve">Didinti ugdymo prieinamumą atskirtį patiriantiems vaikams </t>
  </si>
  <si>
    <t>Plėtoti įvairialypį švietimą, vykdant visos dienos mokyklos veiklą</t>
  </si>
  <si>
    <t>Neįgaliųjų fizinio aktyvumo ir sporto renginių skaičius / senjorų sporto šakų skaičius / stovyklų skaičius</t>
  </si>
  <si>
    <t xml:space="preserve">Įsigyti tekstilės atliekų surinkimo konteinerius </t>
  </si>
  <si>
    <t>Parengti projektus hidrotechninių įrenginių atnaujinimui</t>
  </si>
  <si>
    <t xml:space="preserve">Parengti techninę dokumentaciją ir atlikti Kėdainių miesto hidrotechnikos statinio ant Dotnuvėlės upės remonto darbus </t>
  </si>
  <si>
    <t>Parengtos dokumentacijos skaičius</t>
  </si>
  <si>
    <t xml:space="preserve">Parengti Dotnuvos miestelio Tilto ir Vingio g. ir  Akademijos miestelio  Lauko g., Tujų g., Sodų, Pievų,  Dobilo, Kranto g. vandentiekio ir nuotekų tinklų  išplėtimo projektą  </t>
  </si>
  <si>
    <t>Išplėsta vandentiekio ir  nuotekų tinklų  m</t>
  </si>
  <si>
    <t>~700</t>
  </si>
  <si>
    <t>~400</t>
  </si>
  <si>
    <t xml:space="preserve">Įrengti biologinius nuotekų valymo įrenginius </t>
  </si>
  <si>
    <t>Parengti  nuotekų tinklų ir nuotekų valyklos įrengimo  Okainių k. techninį projektą</t>
  </si>
  <si>
    <t>Pasibaigus užimtumo didinimo programoms po 6 mėnesių dirbs arba vykdys savarankišką veiklą asmenų dalis iš užimtumo didinimo programų dalyvių skaičiaus (procentai)</t>
  </si>
  <si>
    <t xml:space="preserve">Rengti infrastruktūros objektų tvarkymo investicinius projektus,  planus, paraiškas, kitą techninę dokumentaciją  Europos Sąjungos ar kitų  fondų paramai gauti </t>
  </si>
  <si>
    <t>293/43</t>
  </si>
  <si>
    <t>Suprojektuoti ir įrengti naujus  nuotekų valymo įrenginius Barkūniškio kaime</t>
  </si>
  <si>
    <t>Suprojektuoti ir įrengti naujus nuotekų valymo įrenginius Liepų kaime</t>
  </si>
  <si>
    <t>Rekonstruoti  nuotekų valymo įrenginius Labūnavos kaime</t>
  </si>
  <si>
    <t>Suprojektuoti ir įrengti naujus  nuotekų valymo įrenginius Pagirių kaime</t>
  </si>
  <si>
    <t>Įrengti naujus vandentiekio tinklus   Kaplių kaime, Liepų-Mokyklos gatvėse</t>
  </si>
  <si>
    <t>Suprojektuoti ir įrengti vandentiekio ir nuotekų tinklus  Kėdainiuose tarp Žemaitės ir Rūtų gatvių</t>
  </si>
  <si>
    <t>Suprojektuoti ir įrengti vandentiekio ir nuotekų tinklus Kėdainiuose, Vyturių g.</t>
  </si>
  <si>
    <t>Rekonstruoti  vandentiekio ir nuotekų tinklus Josvainiuose, Skroblų g.</t>
  </si>
  <si>
    <t>Parengta techninė dokumentacija, įrengta vandentiekio / nuotekų tinklų, m</t>
  </si>
  <si>
    <t>Rekonstruota vandentiekio /nuotekų tinklų, m</t>
  </si>
  <si>
    <t>Mokyklų, kuriose įdiegtos universalaus dizaino ir kitos inžinerinės priemonės aplinką pritaikant asmenims, turintiems negalią, skaičius</t>
  </si>
  <si>
    <t>Gautos kompensacijos dalis, proc., per numatytą laikotarpį</t>
  </si>
  <si>
    <t>Einamaisiais metais numatytų atlikti darbų, proc.</t>
  </si>
  <si>
    <t>Parengti Kėdainių evangelikų ir reformatų bažnyčios tvarkybos darbų projektą ir atlikti tvarkybos darbus</t>
  </si>
  <si>
    <t>Parengtos techninės dokumentacijos skaičius/gatvių skaičius, kuriose klojama nuotekų ir vandentiekio tinklų, m</t>
  </si>
  <si>
    <t>Apdovanotųjų skaičius</t>
  </si>
  <si>
    <t xml:space="preserve">Vykdyti kompiuterinės tomografijos paslaugų kokybės gerinimo Kėdainių rajono savivaldybėje 2023-2030 m. programą </t>
  </si>
  <si>
    <t>4 priedas</t>
  </si>
  <si>
    <t>5 priedas</t>
  </si>
  <si>
    <t>6 priedas</t>
  </si>
  <si>
    <t>7 priedas</t>
  </si>
  <si>
    <t>8 priedas</t>
  </si>
  <si>
    <t>9 priedas</t>
  </si>
  <si>
    <t>10 priedas</t>
  </si>
  <si>
    <t>11 priedas</t>
  </si>
  <si>
    <t xml:space="preserve">Vystyti jaunimui palankią aplinką bei infrastruktūrą, plėsti ir skatinti įvairias jaunimo veiklas ir užimtumą,  formuojant jaunimo politiką Kėdainių rajone </t>
  </si>
  <si>
    <t xml:space="preserve"> Užtikrinti ir gerinti stacionarias ir nestacionarias socialines paslaugas socialinę riziką patiriančioms šeimoms, asmenims ir vaikams</t>
  </si>
  <si>
    <t xml:space="preserve">Bendruomeninių šeimos namų darbuotojų pareigybių skaičius </t>
  </si>
  <si>
    <t>Vykdyti Krakių tvenkinių valymo darbus</t>
  </si>
  <si>
    <t>Imti ir grąžinti paskolas, mokėti palūkanas, vykdyti finansinius įsipareigojimus</t>
  </si>
  <si>
    <t xml:space="preserve">Parengtų techninių dokumentacijų skaičius </t>
  </si>
  <si>
    <t>Koofinansuoti  ugdymo įstaigų dalyvavimą infrastruktūros gerinimo/modernizavimo projektuose</t>
  </si>
  <si>
    <t xml:space="preserve">Kompleksiškai sutvarkyti ir pritaikyti bendruomenei ir verslui Kėdainių miesto viešąsias erdves </t>
  </si>
  <si>
    <t>Projekto veiklų įgyveninimo proc</t>
  </si>
  <si>
    <t>~1500</t>
  </si>
  <si>
    <t>Prisidėti prie savivaldybei priklausančio būsto renovacijos savivaldybės biudžeto lėšomis</t>
  </si>
  <si>
    <t xml:space="preserve">Finansavimas pagal teikiamą poreikį </t>
  </si>
  <si>
    <t>Atnaujintų kultūros paveldo objektų skaičius</t>
  </si>
  <si>
    <t xml:space="preserve">Mokėti išmokas pagal savivaldybės  infrastruktūros plėtros sutartis </t>
  </si>
  <si>
    <t>Sudarytų sutarčių skaičius</t>
  </si>
  <si>
    <t>Rengti techninę dokumentaciją  ugdymo įstaigų stadionų /sporto aikštynų atnaujinimui</t>
  </si>
  <si>
    <t>Vykdyti socialinio - emocinio ugdymo programas</t>
  </si>
  <si>
    <t>Įstaigų, kuriose vykdomos socialinio - emocinio ugdymo programos, skaičius</t>
  </si>
  <si>
    <t>Įsigyti saulės fotovoltinę elektrinę iš saulės elektinių parko (Kėdainių sporto centras)</t>
  </si>
  <si>
    <t xml:space="preserve">Įsigyta nutolusi fotoviltinė  saulės elektrinė (kW) </t>
  </si>
  <si>
    <t>Vykdyti E. sveikatos informacinės sistemos palaikymo ir tobulinimo VšĮ Kėdainių PSPC ir VšĮ Kėdainių ligoninėje 2022-2026 m. programą</t>
  </si>
  <si>
    <t>Atliktų rentgenologinių tyrimų skaičius/trumpesnės registracijos rentgeno tyrimui eilės, dienomis</t>
  </si>
  <si>
    <t>10000/ 4 d.</t>
  </si>
  <si>
    <t xml:space="preserve">Finansuoti vaikų mokymo plaukti veiklos programą, dalyvaujant projekte „Mokėk plaukti ir saugiau elgtis vandenyje“ </t>
  </si>
  <si>
    <t>Rengti infrastruktūros plėtros technines dokumentacijas</t>
  </si>
  <si>
    <t>Surinktų atliekų (bendras) kiekis,  ~ tūkst. t.</t>
  </si>
  <si>
    <t>Rekonstruojamų/naujai paklotų vandentiekio ir nuotekų tinklų, km (iš viso suminis)</t>
  </si>
  <si>
    <t>Paklota/rekonstruota paviršinių  nuotekų tinklų, km (iš viso suminis)</t>
  </si>
  <si>
    <t>500/5/    14</t>
  </si>
  <si>
    <t xml:space="preserve">Vykdyti trūkstamos sveikatos priežiūros specialistų skatinimo dirbti VšĮ Kėdainių  PSPC 2022-2026 m. programą </t>
  </si>
  <si>
    <t>Paskatintų specialistų skaičius / paskatų priemonių skaičius</t>
  </si>
  <si>
    <t>10/1</t>
  </si>
  <si>
    <t>22/5</t>
  </si>
  <si>
    <t>Vykdyti VšĮ Kėdainių ligoninės sterilizacinės modernizavimo 2023-2028 m. programą</t>
  </si>
  <si>
    <t xml:space="preserve">Įsigytos dezinfekacijos ir sterilizavimo įrangos (lizingas) skaičius /sutrumpėjusi sterilizavimo proceso trukmė </t>
  </si>
  <si>
    <t>13 /         ~45 min</t>
  </si>
  <si>
    <t xml:space="preserve">Pacientų, patenkintų eilių valdymo sistemos kokybe, skaičiaus didėjimas, proc. </t>
  </si>
  <si>
    <t>+5</t>
  </si>
  <si>
    <t xml:space="preserve">Vykdyti tinkamų ir saugių darbo sąlygų užtikrinimo, įrengiant vėdinimo bei kondicionavimo sistemas VšĮ Kėdainių ligoninėje 2023-2028 m. programą  </t>
  </si>
  <si>
    <t>Futbolo komandos Kėdainių „Nevėžis“ klubinio futbolo vystymo programai</t>
  </si>
  <si>
    <t>Vykdyti pacientų eilių valdymo sistemos palaikymo VšĮ Kėdainių pirminės priežiūros centre 2022-2026 m. programą</t>
  </si>
  <si>
    <t>Vykdyti trūkstamos sveikatos priežiūros specialistų skatinimo dirbti VšĮ Kėdainių  ligoninėje 2023-2026 m. programą</t>
  </si>
  <si>
    <t>Patikslinti 2023-ųjų m. asignavimai</t>
  </si>
  <si>
    <t>Projekto įgyvendinimas, proc.</t>
  </si>
  <si>
    <t>Įgyvendinti  "Tūkstantmečio mokyklos I"  projektą</t>
  </si>
  <si>
    <t>9/11</t>
  </si>
  <si>
    <t>Įgyvendinti priemones, finansuojamas iš Savivaldybės mero rezervo</t>
  </si>
  <si>
    <t>2/20</t>
  </si>
  <si>
    <t>Kompensuoti savivaldybės patirtas išlaidas užsieniečiams, pasitraukusiems iš Ukrainos dėl Rusijos Federacijos karinių veiksmų Ukrainoje, priimti ir pagalbai jiems teikti įgyvendinant Lietuvos Respublikos piniginės socialinės paramos nepasiturintiems gyventojams įstatymą</t>
  </si>
  <si>
    <t xml:space="preserve">Užtikrinti Lietuvos Respublikos piniginės socialinės paramos nepasiturintiems gyventojams įstatymo įgyvendinimą </t>
  </si>
  <si>
    <t>Apmokėti būstų nuomai iš fizinių ar juridinių asmenų</t>
  </si>
  <si>
    <t>Teikti socialinę paramą mokiniams pagal Lietuvos Respublikos socialinės paramos mokiniams įstatymą užsieniečiams, pasitraukusiems iš Ukrainos dėl Rusijos federacijos karinių veiksmų Ukrainoje</t>
  </si>
  <si>
    <t>Teikti paramą būstui išsinuomoti pagal Lietuvos Respublikos paramos būstui įsigyti ar išsinuomoti įstatymą užsieniečiams, pasitraukusiems iš Ukrainos dėl Rusijos federacijos karinių veiksmų Ukrainoje</t>
  </si>
  <si>
    <t>Padengti išlaidas patirtas teikiant specialiąsias socialines paslaugas užsieniečiams, pasitraukusiems iš Ukrainos dėl Rusijos federacijos karinių veiksmų Ukrainoje</t>
  </si>
  <si>
    <t>4</t>
  </si>
  <si>
    <t xml:space="preserve">Atliktų bendrųjų anestezijų skaičius per metus </t>
  </si>
  <si>
    <t>~80/1</t>
  </si>
  <si>
    <t>Visuomenės sveikatos priežiūros funkcijų vykdymas, proc.</t>
  </si>
  <si>
    <t>Tikslinių grupių asmenys, dalyvaujantys projekte skaičius</t>
  </si>
  <si>
    <t>Užtikrinti projekto "Neįtikėtini metai" tęstinumą</t>
  </si>
  <si>
    <t>Einamaisiais metais numatomų atlikti tyrinėjimų/ Ekspertuotų projektų skaičius (pagal poreikį)</t>
  </si>
  <si>
    <t>Projekte dalyvaujančiųjų skaičius</t>
  </si>
  <si>
    <t xml:space="preserve">Įrengti  individualią buitinių nuotekų valyklą Aukštųjų Kaplių k. Liepų g. </t>
  </si>
  <si>
    <t>Įrengta individuali buitinių nuotekų valykla</t>
  </si>
  <si>
    <t xml:space="preserve">Parengta strategija /finansuotų projektų skaičius </t>
  </si>
  <si>
    <t>KĖDAINIŲ RAJONO SAVIVALDYBĖS MOKYTOJŲ IR PAGALBOS MOKINIUI SPECIALISTŲ MOTYVACIJOS PROGRAMA</t>
  </si>
  <si>
    <t>I SKYRIUS</t>
  </si>
  <si>
    <t>BENDROSIOS NUOSTATOS</t>
  </si>
  <si>
    <r>
      <t>1.</t>
    </r>
    <r>
      <rPr>
        <sz val="7"/>
        <rFont val="Times New Roman"/>
        <family val="1"/>
      </rPr>
      <t xml:space="preserve">        </t>
    </r>
    <r>
      <rPr>
        <sz val="12"/>
        <rFont val="Times New Roman"/>
        <family val="1"/>
      </rPr>
      <t xml:space="preserve">Kėdainių rajono savivaldybės </t>
    </r>
    <r>
      <rPr>
        <b/>
        <sz val="12"/>
        <rFont val="Times New Roman"/>
        <family val="1"/>
      </rPr>
      <t>mokytojų</t>
    </r>
    <r>
      <rPr>
        <b/>
        <sz val="12"/>
        <color rgb="FF000000"/>
        <rFont val="Times New Roman"/>
        <family val="1"/>
      </rPr>
      <t>, dirbančių pagal ikimokyklinio, priešmokyklinio, pradinio, pagrindinio, vidurinio, specialiojo ugdymo, neformaliojo švietimo programas, ir pagalbos mokiniui specialistų</t>
    </r>
    <r>
      <rPr>
        <sz val="12"/>
        <color rgb="FF000000"/>
        <rFont val="Times New Roman"/>
        <family val="1"/>
      </rPr>
      <t xml:space="preserve"> (psichologų, specialiųjų pedagogų, tiflopedagogų, surdopedagogų, logopedų, socialinių pedagogų) (toliau kartu vadinama – </t>
    </r>
    <r>
      <rPr>
        <b/>
        <sz val="12"/>
        <color rgb="FF000000"/>
        <rFont val="Times New Roman"/>
        <family val="1"/>
      </rPr>
      <t>Pedagogai</t>
    </r>
    <r>
      <rPr>
        <sz val="12"/>
        <color rgb="FF000000"/>
        <rFont val="Times New Roman"/>
        <family val="1"/>
      </rPr>
      <t>)</t>
    </r>
    <r>
      <rPr>
        <sz val="12"/>
        <rFont val="Times New Roman"/>
        <family val="1"/>
      </rPr>
      <t xml:space="preserve"> motyvacijos programa (toliau – Programa) parengta atsižvelgiant į Lietuvos pažangos strategiją „Lietuva 2030“, Valstybinės švietimo 2013–2022 metų strategijos nuostatas, Lietuvos Respublikos švietimo, mokslo ir sporto ministerijos analizę „Lietuva. Švietimas šalyje ir regionuose 2022. Įtraukusis ugdymas“, Kėdainių rajono savivaldybės administracijos Švietimo skyriaus švietimo stebėsenos rodiklius, Programa siekiama prisidėti prie idėjos Lietuvai „Mokytojas – prestižinė profesija iki 2025 metų“ įgyvendinimo Kėdainių rajono savivaldybėje (toliau – Savivaldybė). Programos tikslas – imtis priemonių, kaip užtikrinti reikiamą Pedagogų poreikį ugdymo procesui organizuoti ir pritraukti Pedagogus dirbti švietimo įstaigose (toliau – mokykla). </t>
    </r>
  </si>
  <si>
    <r>
      <t>2.</t>
    </r>
    <r>
      <rPr>
        <sz val="7"/>
        <rFont val="Times New Roman"/>
        <family val="1"/>
      </rPr>
      <t xml:space="preserve">    </t>
    </r>
    <r>
      <rPr>
        <sz val="12"/>
        <rFont val="Times New Roman"/>
        <family val="1"/>
      </rPr>
      <t>Programa taikoma mokykloms, kurių savininkė yra Kėdainių rajono savivaldybės taryba.</t>
    </r>
  </si>
  <si>
    <r>
      <t>3.</t>
    </r>
    <r>
      <rPr>
        <sz val="7"/>
        <rFont val="Times New Roman"/>
        <family val="1"/>
      </rPr>
      <t xml:space="preserve">    </t>
    </r>
    <r>
      <rPr>
        <sz val="12"/>
        <rFont val="Times New Roman"/>
        <family val="1"/>
      </rPr>
      <t>Apraše vartojamos sąvokos:</t>
    </r>
  </si>
  <si>
    <r>
      <t>3.1.</t>
    </r>
    <r>
      <rPr>
        <sz val="7"/>
        <rFont val="Times New Roman"/>
        <family val="1"/>
      </rPr>
      <t xml:space="preserve">  </t>
    </r>
    <r>
      <rPr>
        <b/>
        <sz val="12"/>
        <rFont val="Times New Roman"/>
        <family val="1"/>
      </rPr>
      <t>motyvacija</t>
    </r>
    <r>
      <rPr>
        <sz val="12"/>
        <rFont val="Times New Roman"/>
        <family val="1"/>
      </rPr>
      <t xml:space="preserve"> – priemonės ir metodai Pedagogus į mokyklas pritraukti;</t>
    </r>
  </si>
  <si>
    <r>
      <t>3.2.</t>
    </r>
    <r>
      <rPr>
        <sz val="7"/>
        <rFont val="Times New Roman"/>
        <family val="1"/>
      </rPr>
      <t xml:space="preserve">  </t>
    </r>
    <r>
      <rPr>
        <b/>
        <sz val="12"/>
        <rFont val="Times New Roman"/>
        <family val="1"/>
      </rPr>
      <t>trūkstamas Pedagogas</t>
    </r>
    <r>
      <rPr>
        <sz val="12"/>
        <rFont val="Times New Roman"/>
        <family val="1"/>
      </rPr>
      <t xml:space="preserve"> – pedagogas, apie kurio poreikį ir laisvą vietą mokykloje paskelbta Švietimo, mokslo ir sporto ministerijos sukurtoje platformoje ieškantiems mokytojų, turintis teisę dalyvauti Pedagogų pritraukimo Programoje.</t>
    </r>
  </si>
  <si>
    <t>II SKYRIUS</t>
  </si>
  <si>
    <t>SITUACIJOS ANALIZĖ</t>
  </si>
  <si>
    <r>
      <t>4.</t>
    </r>
    <r>
      <rPr>
        <sz val="7"/>
        <rFont val="Times New Roman"/>
        <family val="1"/>
      </rPr>
      <t xml:space="preserve">    </t>
    </r>
    <r>
      <rPr>
        <sz val="12"/>
        <rFont val="Times New Roman"/>
        <family val="1"/>
      </rPr>
      <t>Valstybinės švietimo 2013–2022 m. strategijos (toliau – Strategija) tiksluose ir švietimo kaitos kryptyse (uždaviniuose) pažymima, jog „svarbi parama jaunam, pradedančiam veiklą mokytojui ir dėstytojui sukuriant palankias sąlygas karjerai“. Vienas Strategijos tikslų – mokytojo asmenybė: „pasiekti tokį pedagoginių bendruomenių lygį, kai jų daugumą sudaro apmąstantys, nuolat tobulėjantys ir rezultatyviai dirbantys profesionalūs mokytojai ir dėstytojai“. Šiam Strategijos tikslui pasiekti numatomos veiklos kryptys (uždaviniai): „motyvuoti gabius jaunus žmones rinktis karjerą formaliojo ir neformaliojo švietimo įstaigose“; „stiprinti motyvaciją suteikiant galimybių mokytojams ir dėstytojams nuolat tobulinti kvalifikaciją, plečiant kultūrinį akiratį, didinant šiuolaikinių technologijų išmanymą, orientuojantis į kūrybiškumo, pilietiškumo, lyderystės, verslumo ugdymą ir atrandant įvairesnį pedagoginių funkcijų spektrą.“</t>
    </r>
  </si>
  <si>
    <r>
      <t>5.</t>
    </r>
    <r>
      <rPr>
        <sz val="7"/>
        <rFont val="Times New Roman"/>
        <family val="1"/>
      </rPr>
      <t xml:space="preserve">    </t>
    </r>
    <r>
      <rPr>
        <sz val="12"/>
        <rFont val="Times New Roman"/>
        <family val="1"/>
      </rPr>
      <t>Lietuvos Respublikos švietimo, mokslo ir sporto ministerijos analizėje „Lietuva. Švietimo būklės apžvalga 2018. Gera mokykla“ pabrėžiama, kad Savivaldybėje reikia ieškoti priemonių mažinant miesto ir kaimo pagrindinio ugdymo programos mokinių mokymosi pasiekimų skirtumus; pritraukti daugiau jaunų mokytojų į savivaldybės mokyklas; tvarkyti mokyklų tinklą, didinti mokinių, vežiojamų į kaimo gimnazijas ar pagrindines mokyklas, skaičių.</t>
    </r>
  </si>
  <si>
    <r>
      <t>6.</t>
    </r>
    <r>
      <rPr>
        <sz val="7"/>
        <rFont val="Times New Roman"/>
        <family val="1"/>
      </rPr>
      <t xml:space="preserve">    </t>
    </r>
    <r>
      <rPr>
        <sz val="12"/>
        <rFont val="Times New Roman"/>
        <family val="1"/>
      </rPr>
      <t>Lietuvos Respublikos švietimo, mokslo ir sporto ministerijos analizėje „Lietuva. Švietimas šalyje ir regionuose 2019. Mokinių pasiekimų atotrūkis“ akcentuojama, kad Savivaldybėje švietimo kontekstas yra palankus siekti aukštos ugdymo kokybės. Siūloma aktyviau modernizuoti ugdymo procesą, mažinti besimokančių jungtinėse klasėse ir skyriuose mokinių dalį, pertvarkant pagrindinių mokyklų tinklą. Rekomenduojama pritraukti į švietimo įstaigas daugiau jaunų mokytojų, rūpintis pagrindinio ugdymo programos mokinių ugdymu karjerai.</t>
    </r>
  </si>
  <si>
    <r>
      <t>7.</t>
    </r>
    <r>
      <rPr>
        <sz val="7"/>
        <rFont val="Times New Roman"/>
        <family val="1"/>
      </rPr>
      <t xml:space="preserve">    </t>
    </r>
    <r>
      <rPr>
        <sz val="12"/>
        <rFont val="Times New Roman"/>
        <family val="1"/>
      </rPr>
      <t xml:space="preserve">Lietuvos Respublikos švietimo, mokslo ir sporto ministerijos analizėje „Lietuva. Švietimas šalyje ir regionuose 2020. Finansavimas“ rekomenduojama stengtis į mokyklas pritraukti daugiau švietimo pagalbos specialistų, ieškoti galimybių daugiau ugdymo lėšų skirti mokymo priemonėms. Siekiant racionaliau naudoti švietimui skirtas lėšas, spartinti mokyklų tinklo pertvarką, priimti sprendimus dėl mažų klasių komplektų skaičiaus mažinimo, veiksmingo patalpų panaudojimo. </t>
    </r>
  </si>
  <si>
    <r>
      <t>8.</t>
    </r>
    <r>
      <rPr>
        <sz val="7"/>
        <rFont val="Times New Roman"/>
        <family val="1"/>
      </rPr>
      <t xml:space="preserve">    </t>
    </r>
    <r>
      <rPr>
        <sz val="12"/>
        <rFont val="Times New Roman"/>
        <family val="1"/>
      </rPr>
      <t>Lietuvos Respublikos švietimo, mokslo ir sporto ministerijos analizės „Lietuva. Švietimas šalyje ir regionuose 2021. Nuotolinis mokymas(is)“ rekomendacijose Savivaldybei rašoma: „nors daugumos VBE rezultatai yra aukštesni už šalies, kryptingas mokytojų dalykinių, skaitmeninės ir nuotolinio mokymo kompetencijų tobulinimas padėtų gerinti mokinių socialinių mokslų mokymosi pasiekimus. Išaugus mokymo(si) nuotoliniu būdu poreikiui, rekomenduojama tęsti kompiuterizuotų darbo vietų mokytojams kūrimą, mažinti aprūpinimo netolygumus tarp kaimo ir miesto mokyklų. Siekti optimizuoti mokytojų vidutinį pamokinio darbo krūvį, padidinti visu etatu dirbančių mokytojų skaičių“.</t>
    </r>
  </si>
  <si>
    <r>
      <t>9.</t>
    </r>
    <r>
      <rPr>
        <sz val="7"/>
        <rFont val="Times New Roman"/>
        <family val="1"/>
      </rPr>
      <t xml:space="preserve">    </t>
    </r>
    <r>
      <rPr>
        <sz val="12"/>
        <rFont val="Times New Roman"/>
        <family val="1"/>
      </rPr>
      <t xml:space="preserve">Lietuvos Respublikos švietimo, mokslo ir sporto ministerijos analizės „Lietuva. Švietimas šalyje ir regionuose 2022. Įtraukusis ugdymas“ rekomenduojama didinti švietimo pagalbos specialistų skaičių, ypač kaimo mokyklose, užtikrinant reikiamos švietimo pagalbos prieinamumą kiekvienam SUP mokiniui. Stiprinti mokytojų, švietimo pagalbos specialistų komandinį darbą, kryptingai tobulinti jų kvalifikaciją, panaudojant daugiau mokymo lėšų. Skatinti mokyklų vadovų ir mokytojų lyderystę, pritraukiant į mokyklas daugiau jaunų mokytojų. Siekti ugdymo karjerai, profesinio informavimo ir konsultavimo kokybės, skatinant mokinius tęsti mokslus baigus pagrindinio ugdymo programą. Spartinti mokyklų tinklo pertvarką, priimti sprendimus dėl mažų ir jungtinių klasių komplektų skaičiaus mažinimo, veiksmingo mokyklų patalpų panaudojimo, optimizuoti mokytojų vidutinį pamokinį darbo krūvį ir racionaliai naudoti švietimui skirtas lėšas. </t>
    </r>
  </si>
  <si>
    <r>
      <t>10.</t>
    </r>
    <r>
      <rPr>
        <sz val="7"/>
        <color rgb="FF000000"/>
        <rFont val="Times New Roman"/>
        <family val="1"/>
      </rPr>
      <t xml:space="preserve">    </t>
    </r>
    <r>
      <rPr>
        <sz val="12"/>
        <color rgb="FF000000"/>
        <rFont val="Times New Roman"/>
        <family val="1"/>
      </rPr>
      <t xml:space="preserve">Savivaldybės mokyklose 2022 m. spalio 1 d. pagrindinėse pareigose dirbo 780 pedagogų (žr. 1 diagramą), iš jų 518 (66,4 proc.) – bendrojo ugdymo mokyklose, 203 (26 proc.) – ikimokyklinio ugdymo mokyklose (grupėse), 59 (7,6 proc.) – neformaliojo vaikų švietimo mokyklose. </t>
    </r>
  </si>
  <si>
    <r>
      <t>11.</t>
    </r>
    <r>
      <rPr>
        <sz val="7"/>
        <color rgb="FF000000"/>
        <rFont val="Times New Roman"/>
        <family val="1"/>
      </rPr>
      <t xml:space="preserve">    </t>
    </r>
    <r>
      <rPr>
        <sz val="12"/>
        <color rgb="FF000000"/>
        <rFont val="Times New Roman"/>
        <family val="1"/>
      </rPr>
      <t>Į Savivaldybės bendrojo ugdymo, ikimokyklinio ugdymo ir neformaliojo vaikų švietimo mokyklas jaunų pedagogų dirbti ateina vis mažiau. 2022–2023 mokslo metais pedagogai iki 30 m. amžiaus tesudaro tik 2 proc., panaši tendencija buvo 2020 ir 2021 m. analizėse. Sulaukusių 60 m. ir vyresnio amžiaus pedagogų dalis sudaro 25 procentus (žr. 2 diagramą).</t>
    </r>
  </si>
  <si>
    <t>1 diagrama. Pedagogų skaičius 2020–2022 m.</t>
  </si>
  <si>
    <r>
      <t>12.</t>
    </r>
    <r>
      <rPr>
        <sz val="7"/>
        <color rgb="FF000000"/>
        <rFont val="Times New Roman"/>
        <family val="1"/>
      </rPr>
      <t xml:space="preserve">    </t>
    </r>
    <r>
      <rPr>
        <sz val="12"/>
        <color rgb="FF000000"/>
        <rFont val="Times New Roman"/>
        <family val="1"/>
      </rPr>
      <t xml:space="preserve">Švietimo, mokslo ir sporto ministerijos sukurtoje pedagogų poreikio platformoje 2022 m. lapkričio mėnesį Kėdainių r. savivaldybės švietimo įstaigos siūlė darbą 11 pedagogų: 3 psichologams, 2 fizikos mokytojams, 1 logopedui, socialiniam pedagogui, pradinio ugdymo, biologijos, chemijos ir matematikos mokytojui. </t>
    </r>
  </si>
  <si>
    <t>III SKYRIUS</t>
  </si>
  <si>
    <t>PROGRAMOS ĮGYVENDINIMO PRIEMONIŲ PLANAS</t>
  </si>
  <si>
    <r>
      <t>13.</t>
    </r>
    <r>
      <rPr>
        <sz val="7"/>
        <rFont val="Times New Roman"/>
        <family val="1"/>
      </rPr>
      <t xml:space="preserve">  </t>
    </r>
    <r>
      <rPr>
        <sz val="12"/>
        <rFont val="Times New Roman"/>
        <family val="1"/>
      </rPr>
      <t xml:space="preserve">Programos įgyvendinimo laikotarpis – 2023–2025 m. </t>
    </r>
  </si>
  <si>
    <r>
      <t>14.</t>
    </r>
    <r>
      <rPr>
        <sz val="7"/>
        <rFont val="Times New Roman"/>
        <family val="1"/>
      </rPr>
      <t xml:space="preserve">    </t>
    </r>
    <r>
      <rPr>
        <sz val="12"/>
        <rFont val="Times New Roman"/>
        <family val="1"/>
      </rPr>
      <t>Programos įgyvendinimo priemonių plane numatytos šios prioritetinės veiklos sritys, orientuotos į Pedagogų motyvacijos didinimą:</t>
    </r>
  </si>
  <si>
    <r>
      <t>14.1.</t>
    </r>
    <r>
      <rPr>
        <sz val="7"/>
        <rFont val="Times New Roman"/>
        <family val="1"/>
      </rPr>
      <t xml:space="preserve">  </t>
    </r>
    <r>
      <rPr>
        <sz val="12"/>
        <rFont val="Times New Roman"/>
        <family val="1"/>
      </rPr>
      <t>Pedagogų darbo ir socialinių sąlygų gerinimas;</t>
    </r>
  </si>
  <si>
    <r>
      <t>14.2.</t>
    </r>
    <r>
      <rPr>
        <sz val="7"/>
        <rFont val="Times New Roman"/>
        <family val="1"/>
      </rPr>
      <t xml:space="preserve">  </t>
    </r>
    <r>
      <rPr>
        <sz val="12"/>
        <rFont val="Times New Roman"/>
        <family val="1"/>
      </rPr>
      <t xml:space="preserve"> Pedagogų pritraukimo įgyvendinimas;</t>
    </r>
  </si>
  <si>
    <r>
      <t>14.3.</t>
    </r>
    <r>
      <rPr>
        <sz val="7"/>
        <rFont val="Times New Roman"/>
        <family val="1"/>
      </rPr>
      <t xml:space="preserve">  </t>
    </r>
    <r>
      <rPr>
        <sz val="12"/>
        <rFont val="Times New Roman"/>
        <family val="1"/>
      </rPr>
      <t xml:space="preserve"> Pedagogų emocinės saugios, draugiškos aplinkos gerinimas;</t>
    </r>
  </si>
  <si>
    <r>
      <t>14.4.</t>
    </r>
    <r>
      <rPr>
        <sz val="7"/>
        <rFont val="Times New Roman"/>
        <family val="1"/>
      </rPr>
      <t xml:space="preserve">  </t>
    </r>
    <r>
      <rPr>
        <sz val="12"/>
        <rFont val="Times New Roman"/>
        <family val="1"/>
      </rPr>
      <t>Pedagogų kvalifikacijos, profesinių kompetencijų ir profesinio augimo tobulinimas;</t>
    </r>
  </si>
  <si>
    <r>
      <t>14.5.</t>
    </r>
    <r>
      <rPr>
        <sz val="7"/>
        <rFont val="Times New Roman"/>
        <family val="1"/>
      </rPr>
      <t xml:space="preserve">  </t>
    </r>
    <r>
      <rPr>
        <sz val="12"/>
        <rFont val="Times New Roman"/>
        <family val="1"/>
      </rPr>
      <t>Pedagogų skatinimas už kryptingą pedagoginę veiklą ir rezultatus;</t>
    </r>
  </si>
  <si>
    <r>
      <t>14.6.</t>
    </r>
    <r>
      <rPr>
        <sz val="7"/>
        <rFont val="Times New Roman"/>
        <family val="1"/>
      </rPr>
      <t xml:space="preserve">  </t>
    </r>
    <r>
      <rPr>
        <sz val="12"/>
        <rFont val="Times New Roman"/>
        <family val="1"/>
      </rPr>
      <t xml:space="preserve"> Pedagogų ir socialinių partnerių bendradarbiavimo stiprinimas.</t>
    </r>
  </si>
  <si>
    <r>
      <t>15.</t>
    </r>
    <r>
      <rPr>
        <sz val="7"/>
        <rFont val="Times New Roman"/>
        <family val="1"/>
      </rPr>
      <t xml:space="preserve">         </t>
    </r>
    <r>
      <rPr>
        <sz val="12"/>
        <rFont val="Times New Roman"/>
        <family val="1"/>
      </rPr>
      <t>Pateikiamas detalus Pedagogų motyvacijos programos įgyvendinimo priemonių planas: (žr. 1 lentelę):</t>
    </r>
  </si>
  <si>
    <t>1 lentelė. Pedagogų motyvacijos programos įgyvendinimo priemonių planas</t>
  </si>
  <si>
    <t>Eil. Nr.</t>
  </si>
  <si>
    <t>Priemonės, veiklos*</t>
  </si>
  <si>
    <t>Vykdytojai, socialiniai partneriai</t>
  </si>
  <si>
    <t>Lėšų poreikis (Eur)</t>
  </si>
  <si>
    <t>2023 m.</t>
  </si>
  <si>
    <t>2024 m.</t>
  </si>
  <si>
    <t>2025 m.</t>
  </si>
  <si>
    <t>15.1.</t>
  </si>
  <si>
    <t xml:space="preserve">Pedagogų darbo ir socialinių sąlygų gerinimas </t>
  </si>
  <si>
    <t>Savivaldybės administracija,</t>
  </si>
  <si>
    <t>Savivaldybės tarybos sprendimas</t>
  </si>
  <si>
    <t>15.1.1. Važiavimo dirbti išlaidų kompensavimas</t>
  </si>
  <si>
    <t>mokyklų vadovai</t>
  </si>
  <si>
    <t>15.2.</t>
  </si>
  <si>
    <t>Trūkstamų Pedagogų pritraukimo įgyvendinimas</t>
  </si>
  <si>
    <t>Savivaldybės administracija, mokyklų vadovai</t>
  </si>
  <si>
    <t>15.2.1. Skatinti mokyklas teikti paraiškas programai „Renkuosi mokyti“</t>
  </si>
  <si>
    <r>
      <t xml:space="preserve">15.2.2. Būsto nuomos dalinė kompensacija  </t>
    </r>
    <r>
      <rPr>
        <strike/>
        <sz val="10"/>
        <rFont val="Times New Roman"/>
        <family val="1"/>
      </rPr>
      <t xml:space="preserve">(3 Pedagogams </t>
    </r>
    <r>
      <rPr>
        <sz val="10"/>
        <rFont val="Times New Roman"/>
        <family val="1"/>
      </rPr>
      <t>iki 200 Eur / mėn.,</t>
    </r>
    <r>
      <rPr>
        <sz val="12"/>
        <rFont val="Times New Roman"/>
        <family val="1"/>
      </rPr>
      <t xml:space="preserve"> </t>
    </r>
    <r>
      <rPr>
        <sz val="10"/>
        <rFont val="Times New Roman"/>
        <family val="1"/>
      </rPr>
      <t>nuomos sutartis privalo būti įregistruota Nekilnojamo turto registre.</t>
    </r>
  </si>
  <si>
    <t>15.2.3. Persikėlimo išlaidų dalinis kompensavimas (300 Eur vienkartinė išmoka)</t>
  </si>
  <si>
    <r>
      <t xml:space="preserve">15.2.4. vienkartinė materialinė iki 2400 Eur išmoka (neatskaičius mokesčių) su sąlyga, kad į laisvą Pedagogo pareigybę švietimo įstaigoje priimtas asmuo įsipareigoja dirbti ne trumpiau kaip </t>
    </r>
    <r>
      <rPr>
        <sz val="10"/>
        <color rgb="FF000000"/>
        <rFont val="Times New Roman"/>
        <family val="1"/>
      </rPr>
      <t>vienerius</t>
    </r>
    <r>
      <rPr>
        <sz val="10"/>
        <color rgb="FFFF0000"/>
        <rFont val="Times New Roman"/>
        <family val="1"/>
      </rPr>
      <t xml:space="preserve"> </t>
    </r>
    <r>
      <rPr>
        <sz val="10"/>
        <rFont val="Times New Roman"/>
        <family val="1"/>
      </rPr>
      <t>mokslo metus.</t>
    </r>
  </si>
  <si>
    <t>7 200</t>
  </si>
  <si>
    <t xml:space="preserve">7 200 </t>
  </si>
  <si>
    <r>
      <t>15.2.5</t>
    </r>
    <r>
      <rPr>
        <sz val="10"/>
        <color rgb="FFFF0000"/>
        <rFont val="Times New Roman"/>
        <family val="1"/>
      </rPr>
      <t xml:space="preserve">. iki </t>
    </r>
    <r>
      <rPr>
        <sz val="10"/>
        <rFont val="Times New Roman"/>
        <family val="1"/>
      </rPr>
      <t>100 proc. studijų kainos apmokėjimas studentams, pasirinkusiems pedagogines studijas dalykų, kurių mokymui trūksta Pedagogų. Baigęs studijas pedagogas privalo dirbti mokykloje pagal įgytą specialybę ne mažiau kaip 5 metus.</t>
    </r>
  </si>
  <si>
    <t>12 000</t>
  </si>
  <si>
    <t>20 000</t>
  </si>
  <si>
    <t>15.2.6. 200 Eur / mėn. tikslinės stipendijos studentams, pasirinkusiems pedagogines studijas dalykų, kurių mokymui trūksta Pedagogų. Baigęs studijas pedagogas privalo dirbti mokykloje pagal įgytą specialybę ne mažiau kaip 5 metus.</t>
  </si>
  <si>
    <r>
      <t>15.2.</t>
    </r>
    <r>
      <rPr>
        <sz val="10"/>
        <color rgb="FFFF0000"/>
        <rFont val="Times New Roman"/>
        <family val="1"/>
      </rPr>
      <t>7</t>
    </r>
    <r>
      <rPr>
        <sz val="10"/>
        <rFont val="Times New Roman"/>
        <family val="1"/>
      </rPr>
      <t>. Pedagogų darbo sąlygų gerinimas, palankaus psichologinio klimato kūrimas, darbo vietos pritaikymas.</t>
    </r>
  </si>
  <si>
    <r>
      <t>15.2.</t>
    </r>
    <r>
      <rPr>
        <sz val="10"/>
        <color rgb="FFFF0000"/>
        <rFont val="Times New Roman"/>
        <family val="1"/>
      </rPr>
      <t>8</t>
    </r>
    <r>
      <rPr>
        <sz val="10"/>
        <rFont val="Times New Roman"/>
        <family val="1"/>
      </rPr>
      <t>. Užtikrinti Pedagogą dėl darbo krūvio sandaros sudarymo nepažeidžiamumo mokykloje</t>
    </r>
  </si>
  <si>
    <r>
      <t>15.2.</t>
    </r>
    <r>
      <rPr>
        <sz val="10"/>
        <color rgb="FFFF0000"/>
        <rFont val="Times New Roman"/>
        <family val="1"/>
      </rPr>
      <t>9</t>
    </r>
    <r>
      <rPr>
        <sz val="10"/>
        <rFont val="Times New Roman"/>
        <family val="1"/>
      </rPr>
      <t>. Pedagoginė stažuotė pirmaisiais darbo metais – teikiama individuali praktinė pagalba (mentoriai)</t>
    </r>
  </si>
  <si>
    <t>15.3.</t>
  </si>
  <si>
    <t>Mokyklų emocinės saugios, draugiškos aplinkos gerinimas</t>
  </si>
  <si>
    <t>Savivaldybės administracija, mokyklų vadovai, Kėdainių švietimo pagalbos tarnyba</t>
  </si>
  <si>
    <t>15.3.1. Inicijuoti ir vykdyti emocinės aplinkos mokyklose tyrimus ir aptarimus</t>
  </si>
  <si>
    <t xml:space="preserve">15.3.2. Organizuoti tęstinius praktinius mokymus už socialinio emocinio ugdymo plėtojimą mokyklose atsakingiems asmenims </t>
  </si>
  <si>
    <t>15.3.3. Plėtoti „Facebook“ paskyrą „Kėdainių r. savivaldybė“ organizuojant švietimo bendruomenės diskusijas ir apklausas</t>
  </si>
  <si>
    <t>15.4.</t>
  </si>
  <si>
    <t>Pedagogų kvalifikacijos, profesinių kompetencijų ir profesinio augimo tobulinimas</t>
  </si>
  <si>
    <t>15.4.1. Pedagogų ir kitų ugdymo procese dalyvaujančių asmenų kvalifikacijos tobulinimas</t>
  </si>
  <si>
    <t>Mokymo lėšos</t>
  </si>
  <si>
    <t>15.4.2. Dalinis tarptautinių kvalifikacijos tobulinimo renginių bei bendradarbiavimo su savivaldybės užsienio partneriais išlaidų kompensavimas</t>
  </si>
  <si>
    <t>15.4.3. Dalinis persikvalifikuojančių Pedagogų studijų finansavimas</t>
  </si>
  <si>
    <t>15.4.4. Pedagogų skaitmeninio raštingumo kompetencijų pagal skaitmeninio raštingumo programas tobulinimas</t>
  </si>
  <si>
    <t>Mokymo lėšos skaitmeninio ugdymo plėtrai</t>
  </si>
  <si>
    <t>15.5.</t>
  </si>
  <si>
    <t xml:space="preserve"> Pedagogų skatinimas už kryptingą pedagoginę veiklą ir rezultatus</t>
  </si>
  <si>
    <t>15.5.1. Skirti lėšas Pedagogų skatinimui už mokinių parengimą olimpiadoms ir pasiekimus, už inovatyvias ugdymo idėjas ir jų įgyvendinimą</t>
  </si>
  <si>
    <r>
      <t>mokyklų vadovai</t>
    </r>
    <r>
      <rPr>
        <sz val="12"/>
        <rFont val="Times New Roman"/>
        <family val="1"/>
      </rPr>
      <t xml:space="preserve"> </t>
    </r>
  </si>
  <si>
    <t>15.5.2. Organizuoti forumus, konferencijas ir kitus renginius</t>
  </si>
  <si>
    <t>Kėdainių švietimo pagalbos tarnyba</t>
  </si>
  <si>
    <t>Iš viso:</t>
  </si>
  <si>
    <r>
      <t>16.</t>
    </r>
    <r>
      <rPr>
        <sz val="7"/>
        <rFont val="Times New Roman"/>
        <family val="1"/>
      </rPr>
      <t xml:space="preserve">    </t>
    </r>
    <r>
      <rPr>
        <sz val="12"/>
        <rFont val="Times New Roman"/>
        <family val="1"/>
      </rPr>
      <t>Pedagogui gali būti suteiktos visos arba dalis skatinimo priemonių pasirinktinai, išskyrus 15.2.2. – 15.2.</t>
    </r>
    <r>
      <rPr>
        <strike/>
        <sz val="12"/>
        <rFont val="Times New Roman"/>
        <family val="1"/>
      </rPr>
      <t>5</t>
    </r>
    <r>
      <rPr>
        <sz val="12"/>
        <color rgb="FFFF0000"/>
        <rFont val="Times New Roman"/>
        <family val="1"/>
      </rPr>
      <t>6</t>
    </r>
    <r>
      <rPr>
        <sz val="12"/>
        <rFont val="Times New Roman"/>
        <family val="1"/>
      </rPr>
      <t xml:space="preserve"> punktuose numatytas priemones, iš kurių suteikiama tik viena pasirinkta.</t>
    </r>
  </si>
  <si>
    <t>IV SKYRIUS</t>
  </si>
  <si>
    <t>DOKUMENTŲ PATEIKIMO TVARKA IR EIGA</t>
  </si>
  <si>
    <r>
      <t>17.</t>
    </r>
    <r>
      <rPr>
        <sz val="7"/>
        <rFont val="Times New Roman"/>
        <family val="1"/>
      </rPr>
      <t xml:space="preserve">    </t>
    </r>
    <r>
      <rPr>
        <sz val="12"/>
        <rFont val="Times New Roman"/>
        <family val="1"/>
      </rPr>
      <t>Kasmet Savivaldybės administracijos švietimo skyrius surenka trūkstamų Pedagogų poreikį, patikrina, ar apie jį paskelbta Švietimo, mokslo ir sporto ministerijos platformoje ,,Mokyklos kviečia dirbti“. Trūkstamų pareigybių Pedagogai įgyja teisę dalyvauti Programoje.</t>
    </r>
  </si>
  <si>
    <r>
      <t>18.</t>
    </r>
    <r>
      <rPr>
        <sz val="7"/>
        <rFont val="Times New Roman"/>
        <family val="1"/>
      </rPr>
      <t xml:space="preserve">    </t>
    </r>
    <r>
      <rPr>
        <sz val="12"/>
        <rFont val="Times New Roman"/>
        <family val="1"/>
      </rPr>
      <t>Mokyklos, kurioms trūksta Pedagogų, teikia prašymą Savivaldybės administracijos direktoriui ( dėl 1</t>
    </r>
    <r>
      <rPr>
        <strike/>
        <sz val="12"/>
        <rFont val="Times New Roman"/>
        <family val="1"/>
      </rPr>
      <t>6</t>
    </r>
    <r>
      <rPr>
        <sz val="12"/>
        <color rgb="FFFF0000"/>
        <rFont val="Times New Roman"/>
        <family val="1"/>
      </rPr>
      <t>5</t>
    </r>
    <r>
      <rPr>
        <sz val="12"/>
        <rFont val="Times New Roman"/>
        <family val="1"/>
      </rPr>
      <t>.2 papunktyje išvardintų skatinimo priemonių skyrimo įdarbinamam Pedagogui. Prie prašymo pridedami priemonės skyrimo reikalingumą pagrindžiantys dokumentai (toliau – priedai).</t>
    </r>
  </si>
  <si>
    <r>
      <t>19.</t>
    </r>
    <r>
      <rPr>
        <sz val="7"/>
        <rFont val="Times New Roman"/>
        <family val="1"/>
      </rPr>
      <t xml:space="preserve">    </t>
    </r>
    <r>
      <rPr>
        <sz val="12"/>
        <rFont val="Times New Roman"/>
        <family val="1"/>
      </rPr>
      <t>Mokyklos prašymą nagrinėja Savivaldybės administracijos švietimo skyrius. Įvertinęs mokyklos prašymą ir priedus, teikia Savivaldybės administracijos direktoriui motyvuotą siūlymą dėl skatinimo priemonių skyrimo siūlomam kandidatui: skirti skatinimo priemones, skirti dalį priemonių, neskirti priemonių, nurodant motyvus.</t>
    </r>
  </si>
  <si>
    <r>
      <t>20.</t>
    </r>
    <r>
      <rPr>
        <sz val="7"/>
        <rFont val="Times New Roman"/>
        <family val="1"/>
      </rPr>
      <t xml:space="preserve">    </t>
    </r>
    <r>
      <rPr>
        <sz val="12"/>
        <rFont val="Times New Roman"/>
        <family val="1"/>
      </rPr>
      <t>Sprendimą dėl skatinimo priemonės skyrimo priima Savivaldybės administracijos direktorius.</t>
    </r>
  </si>
  <si>
    <r>
      <t>21.</t>
    </r>
    <r>
      <rPr>
        <sz val="7"/>
        <rFont val="Times New Roman"/>
        <family val="1"/>
      </rPr>
      <t xml:space="preserve">    </t>
    </r>
    <r>
      <rPr>
        <sz val="12"/>
        <rFont val="Times New Roman"/>
        <family val="1"/>
      </rPr>
      <t>Mokykla apie priimtą sprendimą dėl skatinimo priemonės teikimo Pedagogui informuojama ne vėliau kaip per 5 darbo dienas nuo sprendimo priėmimo dienos. Mokyklai elektroniniu būdu išsiunčiama Savivaldybės administracijos direktoriaus įsakymo kopija.</t>
    </r>
  </si>
  <si>
    <r>
      <t>22.</t>
    </r>
    <r>
      <rPr>
        <sz val="7"/>
        <rFont val="Times New Roman"/>
        <family val="1"/>
      </rPr>
      <t xml:space="preserve">    </t>
    </r>
    <r>
      <rPr>
        <sz val="12"/>
        <rFont val="Times New Roman"/>
        <family val="1"/>
      </rPr>
      <t>Skiriant numatytas skatinimo priemones, lėšos mokyklai pervedamos Administracijos direktoriaus įsakymu.</t>
    </r>
  </si>
  <si>
    <r>
      <t>23.</t>
    </r>
    <r>
      <rPr>
        <sz val="7"/>
        <rFont val="Times New Roman"/>
        <family val="1"/>
      </rPr>
      <t xml:space="preserve">    </t>
    </r>
    <r>
      <rPr>
        <sz val="12"/>
        <rFont val="Times New Roman"/>
        <family val="1"/>
      </rPr>
      <t>Jei sąlygos tinkamos visoms šalims, Savivaldybės administracijos direktorius, mokykla ir Pedagogas pasirašo trišalę sutartį dėl dalyvavimo Programoje.</t>
    </r>
  </si>
  <si>
    <r>
      <t>24.</t>
    </r>
    <r>
      <rPr>
        <sz val="7"/>
        <rFont val="Times New Roman"/>
        <family val="1"/>
      </rPr>
      <t xml:space="preserve">    </t>
    </r>
    <r>
      <rPr>
        <sz val="12"/>
        <rFont val="Times New Roman"/>
        <family val="1"/>
      </rPr>
      <t>Už sutartinių įsipareigojimų įvykdymą atsakinga mokykla, pasiūliusi Pedagogo kandidatūrą ir su juo sudariusi sutartį.</t>
    </r>
  </si>
  <si>
    <t xml:space="preserve">  </t>
  </si>
  <si>
    <t>V SKYRIUS</t>
  </si>
  <si>
    <t>ATSAKOMYBĖ</t>
  </si>
  <si>
    <r>
      <t>25.</t>
    </r>
    <r>
      <rPr>
        <sz val="7"/>
        <rFont val="Times New Roman"/>
        <family val="1"/>
      </rPr>
      <t xml:space="preserve">    </t>
    </r>
    <r>
      <rPr>
        <sz val="12"/>
        <rFont val="Times New Roman"/>
        <family val="1"/>
      </rPr>
      <t>Pedagogas įsipareigoja pateikti teisingą ir visą prašomą informaciją, įrodančią teisę pasinaudoti skatinimo priemonėmis.</t>
    </r>
  </si>
  <si>
    <r>
      <t>26.</t>
    </r>
    <r>
      <rPr>
        <sz val="7"/>
        <rFont val="Times New Roman"/>
        <family val="1"/>
      </rPr>
      <t xml:space="preserve">    </t>
    </r>
    <r>
      <rPr>
        <sz val="12"/>
        <rFont val="Times New Roman"/>
        <family val="1"/>
      </rPr>
      <t>Mokyklos vadovas privalo ne vėliau kaip per 10 dienų raštu informuoti Savivaldybės administracijos direktorių, jeigu Pedagogas nutraukia darbo santykius su mokykla anksčiau nei numatyta sutartyje.</t>
    </r>
  </si>
  <si>
    <r>
      <t>27.</t>
    </r>
    <r>
      <rPr>
        <sz val="7"/>
        <rFont val="Times New Roman"/>
        <family val="1"/>
      </rPr>
      <t xml:space="preserve">    </t>
    </r>
    <r>
      <rPr>
        <sz val="12"/>
        <rFont val="Times New Roman"/>
        <family val="1"/>
      </rPr>
      <t>Pedagogo skatinimo priemonėms skirtą ir nepanaudotą sumą mokykla privalo grąžinti į Savivaldybės biudžetą.</t>
    </r>
  </si>
  <si>
    <r>
      <t>28.</t>
    </r>
    <r>
      <rPr>
        <sz val="7"/>
        <rFont val="Times New Roman"/>
        <family val="1"/>
      </rPr>
      <t xml:space="preserve">    </t>
    </r>
    <r>
      <rPr>
        <sz val="12"/>
        <rFont val="Times New Roman"/>
        <family val="1"/>
      </rPr>
      <t>Turint pagrįstų įrodymų, kad skatinimo priemonėmis pasinaudota neteisėtai, Pedagogo skatinimui išleistos lėšos susigrąžinamos teisės aktų nustatyta tvarka.</t>
    </r>
  </si>
  <si>
    <t>BAIGIAMOSIOS NUOSTATOS</t>
  </si>
  <si>
    <r>
      <t>29.</t>
    </r>
    <r>
      <rPr>
        <sz val="7"/>
        <rFont val="Times New Roman"/>
        <family val="1"/>
      </rPr>
      <t xml:space="preserve">    </t>
    </r>
    <r>
      <rPr>
        <sz val="12"/>
        <rFont val="Times New Roman"/>
        <family val="1"/>
      </rPr>
      <t>Skatinimo priemonės nesiejamos su darbo užmokesčio dydžiu ir nėra atlyginimo dalis.</t>
    </r>
  </si>
  <si>
    <r>
      <t>30.</t>
    </r>
    <r>
      <rPr>
        <sz val="7"/>
        <rFont val="Times New Roman"/>
        <family val="1"/>
      </rPr>
      <t xml:space="preserve">    </t>
    </r>
    <r>
      <rPr>
        <sz val="12"/>
        <rFont val="Times New Roman"/>
        <family val="1"/>
      </rPr>
      <t>Tai, kas nereglamentuota Programoje, sprendžiama taip, kaip numatyta Lietuvos Respublikos teisės aktuose.</t>
    </r>
  </si>
  <si>
    <r>
      <t>31.</t>
    </r>
    <r>
      <rPr>
        <sz val="7"/>
        <rFont val="Times New Roman"/>
        <family val="1"/>
      </rPr>
      <t xml:space="preserve">    </t>
    </r>
    <r>
      <rPr>
        <sz val="12"/>
        <rFont val="Times New Roman"/>
        <family val="1"/>
      </rPr>
      <t>Mokyklų vadovai ir Pedagogai, nesilaikantys šios Programos nustatytų reikalavimų, atsako pagal galiojančius Lietuvos Respublikos teisės aktus.</t>
    </r>
  </si>
  <si>
    <r>
      <t>32.</t>
    </r>
    <r>
      <rPr>
        <sz val="7"/>
        <rFont val="Times New Roman"/>
        <family val="1"/>
      </rPr>
      <t xml:space="preserve">    </t>
    </r>
    <r>
      <rPr>
        <sz val="12"/>
        <rFont val="Times New Roman"/>
        <family val="1"/>
      </rPr>
      <t>Programa gali būti keičiama ir papildoma Savivaldybės tarybos sprendimu.</t>
    </r>
  </si>
  <si>
    <t>Parengė:</t>
  </si>
  <si>
    <t>Kėdainių rajono savivaldybės administracijos</t>
  </si>
  <si>
    <t>Švietimo skyriaus vedėja Vilma Dobrovolskienė</t>
  </si>
  <si>
    <t>2 diagrama. Pedagogų pasiskirstymas pagal pedagogų amžių</t>
  </si>
  <si>
    <t>1/1</t>
  </si>
  <si>
    <t>Įrengti, rekonstruoti, išplėsti vandentiekio ir/ar nuotekų tinklus Kėdainių mieste (Šviesos, g. Pievų g.)</t>
  </si>
  <si>
    <t>Paskatintų specialistų skaičius (metinis vidurkis) / paskatų priemonių skaičius</t>
  </si>
  <si>
    <t>~</t>
  </si>
  <si>
    <t>~660</t>
  </si>
  <si>
    <t>~150</t>
  </si>
  <si>
    <t>~170</t>
  </si>
  <si>
    <t>Rekonstruoti  Šlapaberžės nuotekų siurblinę, valymo įrenginius</t>
  </si>
  <si>
    <t>Rekonstruotų siurblinių /valymo įrenginių skaičius</t>
  </si>
  <si>
    <t>42</t>
  </si>
  <si>
    <t>43</t>
  </si>
  <si>
    <t>44</t>
  </si>
  <si>
    <t>Rekonstruoti  Nociūnų nuotekų siurblinę</t>
  </si>
  <si>
    <t>Rekonstruotų siurblinių skaičius</t>
  </si>
  <si>
    <t>Rekonstruoti  Kėdainių miesto vandens gerinimo stootį, uždengti Kėdainių miesto valymo įrenginių priėmimo kameras, pakeisti apšvietimo lempas į LED</t>
  </si>
  <si>
    <t>Rekonstruotų gerinimo stočių/uždengtų priėmimo kamerų/pakeitų lempų skaičius įrenginių skaičius</t>
  </si>
  <si>
    <t>0/1/35</t>
  </si>
  <si>
    <t xml:space="preserve">Rekonstruoti  nuotekų tinklus Barupės g. Labūnavoje, įrengti nuotekų tinklus Daržų g., Kėdainiuose bei vandentiekio tinklus Langakių k. Langakių g. </t>
  </si>
  <si>
    <t>Rekonstruotų/į rengtų  nuotekų tinklų m / įrengtų vandentiekio tinklų m</t>
  </si>
  <si>
    <t>81/25/   90</t>
  </si>
  <si>
    <t>45</t>
  </si>
  <si>
    <t>Užtikrinti valstybės tarybos reformos įgyvendinimą</t>
  </si>
  <si>
    <t>Įgyvendinti priemones, finansuojamas iš Savivaldybės mero fondo</t>
  </si>
  <si>
    <t>*Patvirtinta 2023 m. sausio 27 d. Kėdainių rajono tarybos sprendimu Nr.TS-1</t>
  </si>
  <si>
    <t>Kėdainių rajono savivaldybės tarybos</t>
  </si>
  <si>
    <t>priedas</t>
  </si>
  <si>
    <t>strateginius tikslus įgyvendinančių programų asignavimų priedai</t>
  </si>
  <si>
    <t xml:space="preserve">2023 m. rugsėjo 29 d. sprendimo Nr. TS-    </t>
  </si>
  <si>
    <t>Kėdainių rajono savivaldybės 2023-2025 metų strateginio veiklos plano programų</t>
  </si>
  <si>
    <t>* 2023-ųjų m. asignavimai</t>
  </si>
  <si>
    <r>
      <t>Atnaujinti Kėdainių  „Ryto“ progimnazijos stadioną ir sporto aikštyną (</t>
    </r>
    <r>
      <rPr>
        <i/>
        <u/>
        <sz val="10"/>
        <rFont val="Times New Roman"/>
        <family val="1"/>
      </rPr>
      <t>pagal projektą Tūkstantmečio mokyklos I</t>
    </r>
    <r>
      <rPr>
        <u/>
        <sz val="10"/>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</si>
</sst>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quot;-&quot;??\ _L_t_-;_-@_-"/>
    <numFmt numFmtId="165" formatCode="0.0"/>
    <numFmt numFmtId="166" formatCode="#,##0.0"/>
  </numFmts>
  <fonts count="58" x14ac:knownFonts="1">
    <font>
      <sz val="10"/>
      <name val="Arial"/>
      <charset val="186"/>
    </font>
    <font>
      <sz val="10"/>
      <name val="Times New Roman"/>
      <family val="1"/>
      <charset val="186"/>
    </font>
    <font>
      <sz val="9"/>
      <name val="Times New Roman"/>
      <family val="1"/>
      <charset val="186"/>
    </font>
    <font>
      <b/>
      <sz val="9"/>
      <name val="Times New Roman"/>
      <family val="1"/>
      <charset val="186"/>
    </font>
    <font>
      <b/>
      <sz val="12"/>
      <name val="Times New Roman"/>
      <family val="1"/>
      <charset val="186"/>
    </font>
    <font>
      <sz val="8"/>
      <name val="Times New Roman"/>
      <family val="1"/>
      <charset val="186"/>
    </font>
    <font>
      <b/>
      <sz val="10"/>
      <name val="Times New Roman"/>
      <family val="1"/>
      <charset val="186"/>
    </font>
    <font>
      <i/>
      <sz val="10"/>
      <name val="Times New Roman"/>
      <family val="1"/>
      <charset val="186"/>
    </font>
    <font>
      <sz val="10"/>
      <name val="Arial"/>
      <family val="2"/>
      <charset val="186"/>
    </font>
    <font>
      <b/>
      <sz val="11"/>
      <name val="Times New Roman"/>
      <family val="1"/>
      <charset val="186"/>
    </font>
    <font>
      <b/>
      <sz val="8"/>
      <name val="Times New Roman"/>
      <family val="1"/>
      <charset val="186"/>
    </font>
    <font>
      <sz val="12"/>
      <name val="Times New Roman"/>
      <family val="1"/>
      <charset val="186"/>
    </font>
    <font>
      <b/>
      <sz val="10"/>
      <name val="Times New Roman"/>
      <family val="1"/>
    </font>
    <font>
      <b/>
      <sz val="9"/>
      <name val="Times New Roman"/>
      <family val="1"/>
    </font>
    <font>
      <sz val="9"/>
      <name val="Times New Roman"/>
      <family val="1"/>
    </font>
    <font>
      <sz val="8"/>
      <name val="Arial"/>
      <family val="2"/>
      <charset val="186"/>
    </font>
    <font>
      <b/>
      <sz val="7"/>
      <name val="Times New Roman"/>
      <family val="1"/>
      <charset val="186"/>
    </font>
    <font>
      <sz val="11"/>
      <name val="Times New Roman"/>
      <family val="1"/>
      <charset val="186"/>
    </font>
    <font>
      <sz val="11"/>
      <name val="Arial"/>
      <family val="2"/>
      <charset val="186"/>
    </font>
    <font>
      <sz val="7"/>
      <name val="Times New Roman"/>
      <family val="1"/>
      <charset val="186"/>
    </font>
    <font>
      <u/>
      <sz val="10"/>
      <name val="Times New Roman"/>
      <family val="1"/>
      <charset val="186"/>
    </font>
    <font>
      <sz val="10"/>
      <name val="Times New Roman"/>
      <family val="1"/>
    </font>
    <font>
      <b/>
      <sz val="12"/>
      <name val="Times New Roman"/>
      <family val="1"/>
    </font>
    <font>
      <b/>
      <sz val="11"/>
      <name val="Times New Roman"/>
      <family val="1"/>
    </font>
    <font>
      <i/>
      <sz val="9"/>
      <name val="Times New Roman"/>
      <family val="1"/>
    </font>
    <font>
      <i/>
      <sz val="10"/>
      <name val="Times New Roman"/>
      <family val="1"/>
    </font>
    <font>
      <i/>
      <sz val="7"/>
      <name val="Times New Roman"/>
      <family val="1"/>
    </font>
    <font>
      <sz val="10"/>
      <color rgb="FFFF0000"/>
      <name val="Arial"/>
      <family val="2"/>
      <charset val="186"/>
    </font>
    <font>
      <sz val="9"/>
      <color theme="1"/>
      <name val="Times New Roman"/>
      <family val="1"/>
      <charset val="186"/>
    </font>
    <font>
      <b/>
      <sz val="9"/>
      <color theme="1"/>
      <name val="Times New Roman"/>
      <family val="1"/>
      <charset val="186"/>
    </font>
    <font>
      <sz val="12"/>
      <name val="Times New Roman"/>
      <family val="1"/>
    </font>
    <font>
      <sz val="10"/>
      <color rgb="FFFF0000"/>
      <name val="Times New Roman"/>
      <family val="1"/>
    </font>
    <font>
      <sz val="9"/>
      <color rgb="FFFF0000"/>
      <name val="Times New Roman"/>
      <family val="1"/>
      <charset val="186"/>
    </font>
    <font>
      <b/>
      <sz val="10"/>
      <name val="Arial"/>
      <family val="2"/>
      <charset val="186"/>
    </font>
    <font>
      <b/>
      <sz val="12"/>
      <color rgb="FFFF0000"/>
      <name val="Times New Roman"/>
      <family val="1"/>
      <charset val="186"/>
    </font>
    <font>
      <sz val="12"/>
      <color rgb="FFFF0000"/>
      <name val="Times New Roman"/>
      <family val="1"/>
      <charset val="186"/>
    </font>
    <font>
      <sz val="10"/>
      <color theme="1"/>
      <name val="Times New Roman"/>
      <family val="1"/>
    </font>
    <font>
      <sz val="10"/>
      <color theme="1"/>
      <name val="Times New Roman"/>
      <family val="1"/>
      <charset val="186"/>
    </font>
    <font>
      <u/>
      <sz val="10"/>
      <color theme="1"/>
      <name val="Times New Roman"/>
      <family val="1"/>
      <charset val="186"/>
    </font>
    <font>
      <sz val="9"/>
      <color rgb="FFFF0000"/>
      <name val="Times New Roman"/>
      <family val="1"/>
    </font>
    <font>
      <sz val="10"/>
      <color rgb="FF0070C0"/>
      <name val="Times New Roman"/>
      <family val="1"/>
      <charset val="186"/>
    </font>
    <font>
      <sz val="7"/>
      <name val="Times New Roman"/>
      <family val="1"/>
    </font>
    <font>
      <b/>
      <sz val="12"/>
      <color rgb="FF000000"/>
      <name val="Times New Roman"/>
      <family val="1"/>
    </font>
    <font>
      <sz val="12"/>
      <color rgb="FF000000"/>
      <name val="Times New Roman"/>
      <family val="1"/>
    </font>
    <font>
      <sz val="7"/>
      <color rgb="FF000000"/>
      <name val="Times New Roman"/>
      <family val="1"/>
    </font>
    <font>
      <sz val="12"/>
      <color rgb="FF538135"/>
      <name val="Times New Roman"/>
      <family val="1"/>
    </font>
    <font>
      <b/>
      <sz val="10"/>
      <color rgb="FF000000"/>
      <name val="Times New Roman"/>
      <family val="1"/>
    </font>
    <font>
      <strike/>
      <sz val="10"/>
      <name val="Times New Roman"/>
      <family val="1"/>
    </font>
    <font>
      <sz val="10"/>
      <color rgb="FF000000"/>
      <name val="Times New Roman"/>
      <family val="1"/>
    </font>
    <font>
      <strike/>
      <sz val="12"/>
      <name val="Times New Roman"/>
      <family val="1"/>
    </font>
    <font>
      <sz val="12"/>
      <color rgb="FFFF0000"/>
      <name val="Times New Roman"/>
      <family val="1"/>
    </font>
    <font>
      <i/>
      <sz val="11"/>
      <name val="Times New Roman"/>
      <family val="1"/>
    </font>
    <font>
      <sz val="10"/>
      <name val="Arial"/>
      <family val="2"/>
    </font>
    <font>
      <b/>
      <sz val="14"/>
      <name val="Times New Roman"/>
      <family val="1"/>
      <charset val="186"/>
    </font>
    <font>
      <u/>
      <sz val="10"/>
      <name val="Times New Roman"/>
      <family val="1"/>
    </font>
    <font>
      <i/>
      <u/>
      <sz val="10"/>
      <name val="Times New Roman"/>
      <family val="1"/>
    </font>
    <font>
      <i/>
      <sz val="8"/>
      <name val="Times New Roman"/>
      <family val="1"/>
      <charset val="186"/>
    </font>
    <font>
      <sz val="12"/>
      <color theme="0"/>
      <name val="Times New Roman"/>
      <family val="1"/>
      <charset val="186"/>
    </font>
  </fonts>
  <fills count="19">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indexed="9"/>
      </patternFill>
    </fill>
    <fill>
      <patternFill patternType="solid">
        <fgColor theme="0"/>
        <bgColor indexed="64"/>
      </patternFill>
    </fill>
    <fill>
      <patternFill patternType="solid">
        <fgColor theme="9" tint="0.59999389629810485"/>
        <bgColor indexed="64"/>
      </patternFill>
    </fill>
    <fill>
      <patternFill patternType="solid">
        <fgColor theme="9" tint="0.59999389629810485"/>
        <bgColor indexed="3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9" tint="0.59999389629810485"/>
        <bgColor indexed="26"/>
      </patternFill>
    </fill>
    <fill>
      <patternFill patternType="solid">
        <fgColor theme="0"/>
        <bgColor indexed="26"/>
      </patternFill>
    </fill>
    <fill>
      <patternFill patternType="solid">
        <fgColor theme="9" tint="0.59999389629810485"/>
        <bgColor indexed="9"/>
      </patternFill>
    </fill>
    <fill>
      <patternFill patternType="solid">
        <fgColor theme="9" tint="0.39997558519241921"/>
        <bgColor indexed="9"/>
      </patternFill>
    </fill>
    <fill>
      <patternFill patternType="solid">
        <fgColor rgb="FFFFFF00"/>
        <bgColor indexed="64"/>
      </patternFill>
    </fill>
    <fill>
      <patternFill patternType="solid">
        <fgColor theme="0"/>
      </patternFill>
    </fill>
    <fill>
      <patternFill patternType="solid">
        <fgColor theme="9"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8"/>
      </left>
      <right/>
      <top style="thin">
        <color indexed="8"/>
      </top>
      <bottom/>
      <diagonal/>
    </border>
    <border>
      <left style="thin">
        <color indexed="64"/>
      </left>
      <right/>
      <top style="thin">
        <color indexed="64"/>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top/>
      <bottom style="medium">
        <color indexed="64"/>
      </bottom>
      <diagonal/>
    </border>
  </borders>
  <cellStyleXfs count="12">
    <xf numFmtId="0" fontId="0" fillId="0" borderId="0"/>
    <xf numFmtId="0" fontId="8" fillId="0" borderId="0"/>
    <xf numFmtId="0" fontId="1" fillId="0" borderId="0"/>
    <xf numFmtId="164" fontId="8" fillId="0" borderId="0" applyFont="0" applyFill="0" applyBorder="0" applyAlignment="0" applyProtection="0"/>
    <xf numFmtId="0" fontId="8" fillId="0" borderId="0"/>
    <xf numFmtId="0" fontId="8" fillId="0" borderId="0"/>
    <xf numFmtId="0" fontId="1" fillId="0" borderId="0"/>
    <xf numFmtId="0" fontId="8" fillId="0" borderId="0"/>
    <xf numFmtId="0" fontId="1" fillId="0" borderId="0"/>
    <xf numFmtId="9" fontId="8" fillId="0" borderId="0" applyFont="0" applyFill="0" applyBorder="0" applyAlignment="0" applyProtection="0"/>
    <xf numFmtId="9" fontId="8" fillId="0" borderId="0" applyFont="0" applyFill="0" applyBorder="0" applyAlignment="0" applyProtection="0"/>
    <xf numFmtId="0" fontId="1" fillId="0" borderId="0"/>
  </cellStyleXfs>
  <cellXfs count="1118">
    <xf numFmtId="0" fontId="0" fillId="0" borderId="0" xfId="0"/>
    <xf numFmtId="0" fontId="2" fillId="2" borderId="1" xfId="0" applyFont="1" applyFill="1" applyBorder="1" applyAlignment="1">
      <alignment vertical="top" wrapText="1"/>
    </xf>
    <xf numFmtId="165" fontId="2" fillId="2" borderId="1" xfId="0" applyNumberFormat="1" applyFont="1" applyFill="1" applyBorder="1" applyAlignment="1">
      <alignment horizontal="left" vertical="top" wrapText="1"/>
    </xf>
    <xf numFmtId="0" fontId="8" fillId="0" borderId="0" xfId="0" applyFont="1"/>
    <xf numFmtId="0" fontId="1" fillId="0" borderId="0" xfId="0" applyFont="1"/>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wrapText="1"/>
    </xf>
    <xf numFmtId="0" fontId="3" fillId="0" borderId="0" xfId="0" applyFont="1" applyAlignment="1">
      <alignment vertical="top" wrapText="1"/>
    </xf>
    <xf numFmtId="0" fontId="3" fillId="0" borderId="0" xfId="0" applyFont="1" applyAlignment="1">
      <alignment horizontal="left" vertical="top" wrapText="1"/>
    </xf>
    <xf numFmtId="49" fontId="6" fillId="0" borderId="1" xfId="0" applyNumberFormat="1" applyFont="1" applyBorder="1" applyAlignment="1">
      <alignment vertical="top" wrapText="1"/>
    </xf>
    <xf numFmtId="0" fontId="14" fillId="0" borderId="0" xfId="0" applyFont="1" applyAlignment="1">
      <alignment wrapText="1"/>
    </xf>
    <xf numFmtId="0" fontId="13" fillId="0" borderId="0" xfId="0" applyFont="1" applyAlignment="1">
      <alignment wrapText="1"/>
    </xf>
    <xf numFmtId="0" fontId="8" fillId="2" borderId="0" xfId="0" applyFont="1" applyFill="1"/>
    <xf numFmtId="0" fontId="8" fillId="2" borderId="0" xfId="0" applyFont="1" applyFill="1" applyAlignment="1">
      <alignment horizontal="center"/>
    </xf>
    <xf numFmtId="3" fontId="2" fillId="2" borderId="1" xfId="0" applyNumberFormat="1" applyFont="1" applyFill="1" applyBorder="1" applyAlignment="1">
      <alignment vertical="top" wrapText="1"/>
    </xf>
    <xf numFmtId="0" fontId="8" fillId="0" borderId="0" xfId="0" applyFont="1" applyAlignment="1">
      <alignment horizontal="left"/>
    </xf>
    <xf numFmtId="0" fontId="2" fillId="2" borderId="0" xfId="0" applyFont="1" applyFill="1"/>
    <xf numFmtId="49" fontId="1" fillId="2" borderId="1" xfId="0" applyNumberFormat="1" applyFont="1" applyFill="1" applyBorder="1" applyAlignment="1">
      <alignment horizontal="left" vertical="top" wrapText="1"/>
    </xf>
    <xf numFmtId="165" fontId="16" fillId="0" borderId="1" xfId="0" applyNumberFormat="1" applyFont="1" applyBorder="1" applyAlignment="1">
      <alignment horizontal="left" vertical="top" wrapText="1"/>
    </xf>
    <xf numFmtId="165" fontId="1" fillId="2" borderId="1" xfId="0" applyNumberFormat="1" applyFont="1" applyFill="1" applyBorder="1" applyAlignment="1">
      <alignment horizontal="left" vertical="top" wrapText="1"/>
    </xf>
    <xf numFmtId="0" fontId="1" fillId="0" borderId="0" xfId="0" applyFont="1" applyAlignment="1">
      <alignment vertical="top" wrapText="1"/>
    </xf>
    <xf numFmtId="0" fontId="1" fillId="3" borderId="1" xfId="0" applyFont="1" applyFill="1" applyBorder="1" applyAlignment="1">
      <alignment horizontal="left" vertical="top" wrapText="1"/>
    </xf>
    <xf numFmtId="0" fontId="1" fillId="0" borderId="0" xfId="0" applyFont="1" applyAlignment="1">
      <alignment horizontal="left" vertical="top" wrapText="1"/>
    </xf>
    <xf numFmtId="49" fontId="1" fillId="0" borderId="0" xfId="0" applyNumberFormat="1" applyFont="1" applyAlignment="1">
      <alignment horizontal="left" vertical="top" wrapText="1"/>
    </xf>
    <xf numFmtId="49" fontId="1" fillId="0" borderId="0" xfId="0" applyNumberFormat="1" applyFont="1" applyAlignment="1">
      <alignment vertical="top" wrapText="1"/>
    </xf>
    <xf numFmtId="49" fontId="1" fillId="3" borderId="1" xfId="0" applyNumberFormat="1" applyFont="1" applyFill="1" applyBorder="1" applyAlignment="1">
      <alignment horizontal="left" vertical="top" wrapText="1"/>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0" fontId="8" fillId="0" borderId="0" xfId="0" applyFont="1" applyAlignment="1">
      <alignment horizontal="right"/>
    </xf>
    <xf numFmtId="165" fontId="1" fillId="5" borderId="1" xfId="0" applyNumberFormat="1" applyFont="1" applyFill="1" applyBorder="1" applyAlignment="1">
      <alignment vertical="top" wrapText="1"/>
    </xf>
    <xf numFmtId="3" fontId="1" fillId="5" borderId="1" xfId="0" applyNumberFormat="1" applyFont="1" applyFill="1" applyBorder="1" applyAlignment="1">
      <alignment horizontal="left" vertical="top" wrapText="1"/>
    </xf>
    <xf numFmtId="165" fontId="10" fillId="5" borderId="1" xfId="0" applyNumberFormat="1" applyFont="1" applyFill="1" applyBorder="1" applyAlignment="1">
      <alignment horizontal="left" vertical="top" wrapText="1"/>
    </xf>
    <xf numFmtId="0" fontId="5" fillId="5" borderId="1" xfId="6" applyFont="1" applyFill="1" applyBorder="1" applyAlignment="1">
      <alignment horizontal="right" vertical="top" wrapText="1"/>
    </xf>
    <xf numFmtId="49" fontId="3" fillId="5" borderId="1" xfId="0" applyNumberFormat="1" applyFont="1" applyFill="1" applyBorder="1" applyAlignment="1">
      <alignment horizontal="right" vertical="top" wrapText="1"/>
    </xf>
    <xf numFmtId="166" fontId="1" fillId="0" borderId="1" xfId="0" applyNumberFormat="1" applyFont="1" applyBorder="1" applyAlignment="1">
      <alignment horizontal="right" vertical="top" wrapText="1"/>
    </xf>
    <xf numFmtId="166" fontId="1" fillId="0" borderId="1" xfId="4" applyNumberFormat="1" applyFont="1" applyBorder="1" applyAlignment="1">
      <alignment wrapText="1"/>
    </xf>
    <xf numFmtId="166" fontId="3" fillId="2" borderId="1" xfId="0" applyNumberFormat="1" applyFont="1" applyFill="1" applyBorder="1" applyAlignment="1">
      <alignment horizontal="right" vertical="center" wrapText="1"/>
    </xf>
    <xf numFmtId="166" fontId="6" fillId="5" borderId="1" xfId="0" applyNumberFormat="1" applyFont="1" applyFill="1" applyBorder="1" applyAlignment="1">
      <alignment vertical="top" wrapText="1"/>
    </xf>
    <xf numFmtId="49" fontId="1" fillId="0" borderId="0" xfId="0" applyNumberFormat="1" applyFont="1" applyAlignment="1">
      <alignment horizontal="center" vertical="top" wrapText="1"/>
    </xf>
    <xf numFmtId="49" fontId="6" fillId="5" borderId="1" xfId="0" applyNumberFormat="1" applyFont="1" applyFill="1" applyBorder="1" applyAlignment="1">
      <alignment horizontal="center" vertical="top" wrapText="1"/>
    </xf>
    <xf numFmtId="166" fontId="4" fillId="6" borderId="1" xfId="6" applyNumberFormat="1" applyFont="1" applyFill="1" applyBorder="1" applyAlignment="1">
      <alignment vertical="top" wrapText="1"/>
    </xf>
    <xf numFmtId="166" fontId="9" fillId="6" borderId="1" xfId="6" applyNumberFormat="1" applyFont="1" applyFill="1" applyBorder="1" applyAlignment="1">
      <alignment vertical="top" wrapText="1"/>
    </xf>
    <xf numFmtId="166" fontId="6" fillId="6" borderId="1" xfId="6" applyNumberFormat="1" applyFont="1" applyFill="1" applyBorder="1" applyAlignment="1">
      <alignment vertical="top" wrapText="1"/>
    </xf>
    <xf numFmtId="0" fontId="8" fillId="5" borderId="0" xfId="0" applyFont="1" applyFill="1"/>
    <xf numFmtId="49" fontId="6" fillId="5" borderId="1" xfId="0" applyNumberFormat="1" applyFont="1" applyFill="1" applyBorder="1" applyAlignment="1">
      <alignment vertical="top" wrapText="1"/>
    </xf>
    <xf numFmtId="0" fontId="9" fillId="0" borderId="1" xfId="6" applyFont="1" applyBorder="1" applyAlignment="1">
      <alignment horizontal="left" wrapText="1"/>
    </xf>
    <xf numFmtId="49" fontId="4" fillId="6" borderId="1" xfId="0" applyNumberFormat="1" applyFont="1" applyFill="1" applyBorder="1" applyAlignment="1">
      <alignment horizontal="right" vertical="center" wrapText="1"/>
    </xf>
    <xf numFmtId="0" fontId="6" fillId="5" borderId="1" xfId="0" applyFont="1" applyFill="1" applyBorder="1" applyAlignment="1">
      <alignment horizontal="right" vertical="top" wrapText="1"/>
    </xf>
    <xf numFmtId="166" fontId="19" fillId="5" borderId="1" xfId="0" applyNumberFormat="1" applyFont="1" applyFill="1" applyBorder="1" applyAlignment="1">
      <alignment horizontal="right" vertical="top" wrapText="1"/>
    </xf>
    <xf numFmtId="49" fontId="1" fillId="5" borderId="1" xfId="0" applyNumberFormat="1" applyFont="1" applyFill="1" applyBorder="1" applyAlignment="1">
      <alignment horizontal="left" vertical="center" wrapText="1"/>
    </xf>
    <xf numFmtId="49" fontId="1" fillId="5" borderId="1" xfId="0" applyNumberFormat="1" applyFont="1" applyFill="1" applyBorder="1" applyAlignment="1">
      <alignment horizontal="center" vertical="center" wrapText="1"/>
    </xf>
    <xf numFmtId="166" fontId="6" fillId="5" borderId="1" xfId="0" applyNumberFormat="1" applyFont="1" applyFill="1" applyBorder="1" applyAlignment="1">
      <alignment horizontal="right" vertical="top" wrapText="1"/>
    </xf>
    <xf numFmtId="4" fontId="1" fillId="5" borderId="1" xfId="0" applyNumberFormat="1" applyFont="1" applyFill="1" applyBorder="1" applyAlignment="1">
      <alignment horizontal="left" vertical="top" wrapText="1"/>
    </xf>
    <xf numFmtId="49" fontId="1" fillId="5" borderId="1" xfId="0" applyNumberFormat="1" applyFont="1" applyFill="1" applyBorder="1" applyAlignment="1">
      <alignment horizontal="left" vertical="center" textRotation="90" wrapText="1"/>
    </xf>
    <xf numFmtId="49" fontId="1" fillId="5" borderId="1" xfId="0" applyNumberFormat="1" applyFont="1" applyFill="1" applyBorder="1" applyAlignment="1">
      <alignment horizontal="center" vertical="center" textRotation="90" wrapText="1"/>
    </xf>
    <xf numFmtId="4" fontId="1" fillId="5" borderId="1" xfId="0" applyNumberFormat="1" applyFont="1" applyFill="1" applyBorder="1" applyAlignment="1">
      <alignment vertical="top" wrapText="1"/>
    </xf>
    <xf numFmtId="49" fontId="3" fillId="5" borderId="1" xfId="0" applyNumberFormat="1" applyFont="1" applyFill="1" applyBorder="1" applyAlignment="1">
      <alignment vertical="top" wrapText="1"/>
    </xf>
    <xf numFmtId="165" fontId="3" fillId="5" borderId="1" xfId="0" applyNumberFormat="1" applyFont="1" applyFill="1" applyBorder="1" applyAlignment="1">
      <alignment horizontal="left" vertical="top" wrapText="1"/>
    </xf>
    <xf numFmtId="165" fontId="16" fillId="5" borderId="1" xfId="0" applyNumberFormat="1" applyFont="1" applyFill="1" applyBorder="1" applyAlignment="1">
      <alignment horizontal="left" vertical="top" wrapText="1"/>
    </xf>
    <xf numFmtId="166" fontId="3" fillId="5" borderId="1" xfId="0" applyNumberFormat="1" applyFont="1" applyFill="1" applyBorder="1" applyAlignment="1">
      <alignment horizontal="right" vertical="top" wrapText="1"/>
    </xf>
    <xf numFmtId="3" fontId="2" fillId="5" borderId="1" xfId="0" applyNumberFormat="1" applyFont="1" applyFill="1" applyBorder="1" applyAlignment="1">
      <alignment horizontal="right" vertical="top" wrapText="1"/>
    </xf>
    <xf numFmtId="3" fontId="5" fillId="5" borderId="1" xfId="0" applyNumberFormat="1" applyFont="1" applyFill="1" applyBorder="1" applyAlignment="1">
      <alignment horizontal="right" vertical="top" wrapText="1"/>
    </xf>
    <xf numFmtId="166" fontId="21" fillId="5" borderId="1" xfId="0" applyNumberFormat="1" applyFont="1" applyFill="1" applyBorder="1" applyAlignment="1">
      <alignment vertical="top" wrapText="1"/>
    </xf>
    <xf numFmtId="0" fontId="8" fillId="5" borderId="0" xfId="0" applyFont="1" applyFill="1" applyAlignment="1">
      <alignment horizontal="right"/>
    </xf>
    <xf numFmtId="166" fontId="6" fillId="9" borderId="1" xfId="0" applyNumberFormat="1" applyFont="1" applyFill="1" applyBorder="1" applyAlignment="1">
      <alignment vertical="top" wrapText="1"/>
    </xf>
    <xf numFmtId="166" fontId="6" fillId="9" borderId="1" xfId="0" applyNumberFormat="1" applyFont="1" applyFill="1" applyBorder="1" applyAlignment="1">
      <alignment horizontal="right" vertical="top" wrapText="1"/>
    </xf>
    <xf numFmtId="0" fontId="1" fillId="5" borderId="0" xfId="0" applyFont="1" applyFill="1"/>
    <xf numFmtId="166" fontId="9" fillId="9" borderId="1" xfId="0" applyNumberFormat="1" applyFont="1" applyFill="1" applyBorder="1" applyAlignment="1">
      <alignment vertical="top" wrapText="1"/>
    </xf>
    <xf numFmtId="0" fontId="6" fillId="5" borderId="0" xfId="6" applyFont="1" applyFill="1" applyAlignment="1">
      <alignment horizontal="center"/>
    </xf>
    <xf numFmtId="0" fontId="6" fillId="5" borderId="0" xfId="0" applyFont="1" applyFill="1" applyAlignment="1">
      <alignment horizontal="center" vertical="center" wrapText="1"/>
    </xf>
    <xf numFmtId="0" fontId="8" fillId="5" borderId="0" xfId="0" applyFont="1" applyFill="1" applyAlignment="1">
      <alignment horizontal="center"/>
    </xf>
    <xf numFmtId="0" fontId="2" fillId="5" borderId="0" xfId="0" applyFont="1" applyFill="1"/>
    <xf numFmtId="49" fontId="1" fillId="5" borderId="0" xfId="0" applyNumberFormat="1" applyFont="1" applyFill="1" applyAlignment="1">
      <alignment horizontal="center" vertical="top"/>
    </xf>
    <xf numFmtId="49" fontId="6" fillId="5" borderId="0" xfId="0" applyNumberFormat="1" applyFont="1" applyFill="1" applyAlignment="1">
      <alignment horizontal="center" vertical="top"/>
    </xf>
    <xf numFmtId="49" fontId="3" fillId="5" borderId="0" xfId="0" applyNumberFormat="1" applyFont="1" applyFill="1" applyAlignment="1">
      <alignment horizontal="center" vertical="top"/>
    </xf>
    <xf numFmtId="0" fontId="3" fillId="5" borderId="0" xfId="0" applyFont="1" applyFill="1" applyAlignment="1">
      <alignment horizontal="center" vertical="top"/>
    </xf>
    <xf numFmtId="49" fontId="9" fillId="0" borderId="1" xfId="6" applyNumberFormat="1" applyFont="1" applyBorder="1" applyAlignment="1">
      <alignment vertical="top" wrapText="1"/>
    </xf>
    <xf numFmtId="49" fontId="1" fillId="0" borderId="2" xfId="0" applyNumberFormat="1" applyFont="1" applyBorder="1" applyAlignment="1">
      <alignment horizontal="left" vertical="top" wrapText="1"/>
    </xf>
    <xf numFmtId="0" fontId="9" fillId="5" borderId="1" xfId="0" applyFont="1" applyFill="1" applyBorder="1" applyAlignment="1">
      <alignment horizontal="right" vertical="top" wrapText="1"/>
    </xf>
    <xf numFmtId="0" fontId="18" fillId="2" borderId="0" xfId="0" applyFont="1" applyFill="1"/>
    <xf numFmtId="49" fontId="1" fillId="0" borderId="2" xfId="0" applyNumberFormat="1" applyFont="1" applyBorder="1" applyAlignment="1">
      <alignment horizontal="right" vertical="top" wrapText="1"/>
    </xf>
    <xf numFmtId="166" fontId="1" fillId="5" borderId="1" xfId="4" applyNumberFormat="1" applyFont="1" applyFill="1" applyBorder="1" applyAlignment="1">
      <alignment vertical="top" wrapText="1"/>
    </xf>
    <xf numFmtId="0" fontId="21" fillId="0" borderId="0" xfId="0" applyFont="1" applyAlignment="1">
      <alignment vertical="top" wrapText="1"/>
    </xf>
    <xf numFmtId="49" fontId="12" fillId="0" borderId="1" xfId="0" applyNumberFormat="1" applyFont="1" applyBorder="1" applyAlignment="1">
      <alignment vertical="top" wrapText="1"/>
    </xf>
    <xf numFmtId="166" fontId="21" fillId="5" borderId="1" xfId="0" applyNumberFormat="1" applyFont="1" applyFill="1" applyBorder="1" applyAlignment="1">
      <alignment horizontal="right" vertical="top" wrapText="1"/>
    </xf>
    <xf numFmtId="165" fontId="21" fillId="5" borderId="1" xfId="0" applyNumberFormat="1" applyFont="1" applyFill="1" applyBorder="1" applyAlignment="1">
      <alignment vertical="top" wrapText="1"/>
    </xf>
    <xf numFmtId="166" fontId="1" fillId="5" borderId="1" xfId="4" applyNumberFormat="1" applyFont="1" applyFill="1" applyBorder="1" applyAlignment="1">
      <alignment horizontal="right" wrapText="1"/>
    </xf>
    <xf numFmtId="166" fontId="1" fillId="5" borderId="1" xfId="4" applyNumberFormat="1" applyFont="1" applyFill="1" applyBorder="1" applyAlignment="1">
      <alignment wrapText="1"/>
    </xf>
    <xf numFmtId="166" fontId="21" fillId="5" borderId="1" xfId="4" applyNumberFormat="1" applyFont="1" applyFill="1" applyBorder="1" applyAlignment="1">
      <alignment horizontal="right" wrapText="1"/>
    </xf>
    <xf numFmtId="166" fontId="21" fillId="5" borderId="1" xfId="4" applyNumberFormat="1" applyFont="1" applyFill="1" applyBorder="1" applyAlignment="1">
      <alignment wrapText="1"/>
    </xf>
    <xf numFmtId="166" fontId="9" fillId="9" borderId="1" xfId="6" applyNumberFormat="1" applyFont="1" applyFill="1" applyBorder="1" applyAlignment="1">
      <alignment vertical="top" wrapText="1"/>
    </xf>
    <xf numFmtId="166" fontId="6" fillId="9" borderId="1" xfId="6" applyNumberFormat="1" applyFont="1" applyFill="1" applyBorder="1" applyAlignment="1">
      <alignment horizontal="right" vertical="top" wrapText="1"/>
    </xf>
    <xf numFmtId="166" fontId="9" fillId="9" borderId="1" xfId="6" applyNumberFormat="1" applyFont="1" applyFill="1" applyBorder="1" applyAlignment="1">
      <alignment horizontal="right" vertical="top" wrapText="1"/>
    </xf>
    <xf numFmtId="166" fontId="6" fillId="9" borderId="1" xfId="6" applyNumberFormat="1" applyFont="1" applyFill="1" applyBorder="1" applyAlignment="1">
      <alignment vertical="top" wrapText="1"/>
    </xf>
    <xf numFmtId="0" fontId="1" fillId="0" borderId="6" xfId="0" applyFont="1" applyBorder="1" applyAlignment="1" applyProtection="1">
      <alignment vertical="top" wrapText="1" readingOrder="1"/>
      <protection locked="0"/>
    </xf>
    <xf numFmtId="0" fontId="1" fillId="0" borderId="1" xfId="0" applyFont="1" applyBorder="1" applyAlignment="1" applyProtection="1">
      <alignment vertical="top" wrapText="1" readingOrder="1"/>
      <protection locked="0"/>
    </xf>
    <xf numFmtId="166" fontId="1" fillId="5" borderId="1" xfId="4" applyNumberFormat="1" applyFont="1" applyFill="1" applyBorder="1" applyAlignment="1">
      <alignment horizontal="right" vertical="top" wrapText="1"/>
    </xf>
    <xf numFmtId="0" fontId="6" fillId="5" borderId="0" xfId="0" applyFont="1" applyFill="1" applyAlignment="1">
      <alignment horizontal="right" vertical="center" wrapText="1"/>
    </xf>
    <xf numFmtId="166" fontId="1" fillId="5" borderId="1" xfId="0" applyNumberFormat="1" applyFont="1" applyFill="1" applyBorder="1" applyAlignment="1">
      <alignment vertical="top"/>
    </xf>
    <xf numFmtId="0" fontId="6" fillId="5" borderId="0" xfId="0" applyFont="1" applyFill="1" applyAlignment="1">
      <alignment vertical="center" wrapText="1"/>
    </xf>
    <xf numFmtId="0" fontId="6" fillId="5" borderId="0" xfId="0" applyFont="1" applyFill="1" applyAlignment="1">
      <alignment horizontal="left" vertical="center" wrapText="1"/>
    </xf>
    <xf numFmtId="0" fontId="8" fillId="5" borderId="0" xfId="0" applyFont="1" applyFill="1" applyAlignment="1">
      <alignment horizontal="left"/>
    </xf>
    <xf numFmtId="166" fontId="12" fillId="9" borderId="1" xfId="0" applyNumberFormat="1" applyFont="1" applyFill="1" applyBorder="1" applyAlignment="1">
      <alignment vertical="top" wrapText="1"/>
    </xf>
    <xf numFmtId="166" fontId="9" fillId="9" borderId="8" xfId="0" applyNumberFormat="1" applyFont="1" applyFill="1" applyBorder="1" applyAlignment="1">
      <alignment vertical="top" wrapText="1"/>
    </xf>
    <xf numFmtId="49" fontId="6" fillId="5" borderId="0" xfId="6" applyNumberFormat="1" applyFont="1" applyFill="1" applyAlignment="1">
      <alignment horizontal="right"/>
    </xf>
    <xf numFmtId="49" fontId="6" fillId="5" borderId="0" xfId="6" applyNumberFormat="1" applyFont="1" applyFill="1" applyAlignment="1">
      <alignment horizontal="center"/>
    </xf>
    <xf numFmtId="0" fontId="6" fillId="5" borderId="0" xfId="6" applyFont="1" applyFill="1" applyAlignment="1">
      <alignment horizontal="left"/>
    </xf>
    <xf numFmtId="0" fontId="12" fillId="0" borderId="0" xfId="0" applyFont="1" applyAlignment="1">
      <alignment vertical="top" wrapText="1"/>
    </xf>
    <xf numFmtId="0" fontId="24" fillId="5" borderId="1" xfId="0" applyFont="1" applyFill="1" applyBorder="1" applyAlignment="1">
      <alignment vertical="top" wrapText="1"/>
    </xf>
    <xf numFmtId="0" fontId="1" fillId="0" borderId="1" xfId="0" applyFont="1" applyBorder="1" applyAlignment="1" applyProtection="1">
      <alignment vertical="top" wrapText="1"/>
      <protection hidden="1"/>
    </xf>
    <xf numFmtId="0" fontId="21" fillId="0" borderId="0" xfId="0" applyFont="1" applyAlignment="1">
      <alignment horizontal="center" vertical="top" wrapText="1"/>
    </xf>
    <xf numFmtId="0" fontId="21" fillId="0" borderId="0" xfId="0" applyFont="1"/>
    <xf numFmtId="0" fontId="23" fillId="0" borderId="0" xfId="0" applyFont="1"/>
    <xf numFmtId="166" fontId="21" fillId="5" borderId="1" xfId="0" applyNumberFormat="1" applyFont="1" applyFill="1" applyBorder="1" applyAlignment="1">
      <alignment vertical="top"/>
    </xf>
    <xf numFmtId="166" fontId="21" fillId="5" borderId="1" xfId="4" applyNumberFormat="1" applyFont="1" applyFill="1" applyBorder="1" applyAlignment="1">
      <alignment horizontal="right" vertical="top" wrapText="1"/>
    </xf>
    <xf numFmtId="166" fontId="21" fillId="5" borderId="1" xfId="4" applyNumberFormat="1" applyFont="1" applyFill="1" applyBorder="1" applyAlignment="1">
      <alignment vertical="top" wrapText="1"/>
    </xf>
    <xf numFmtId="166" fontId="21" fillId="0" borderId="1" xfId="4" applyNumberFormat="1" applyFont="1" applyBorder="1" applyAlignment="1">
      <alignment vertical="top" wrapText="1"/>
    </xf>
    <xf numFmtId="49" fontId="14" fillId="0" borderId="0" xfId="0" applyNumberFormat="1" applyFont="1" applyAlignment="1">
      <alignment wrapText="1"/>
    </xf>
    <xf numFmtId="0" fontId="21" fillId="0" borderId="0" xfId="4" applyFont="1" applyAlignment="1">
      <alignment vertical="top" wrapText="1"/>
    </xf>
    <xf numFmtId="0" fontId="12" fillId="0" borderId="1" xfId="4" applyFont="1" applyBorder="1" applyAlignment="1">
      <alignment vertical="top" wrapText="1"/>
    </xf>
    <xf numFmtId="49" fontId="21" fillId="0" borderId="1" xfId="4" applyNumberFormat="1" applyFont="1" applyBorder="1" applyAlignment="1">
      <alignment horizontal="right" vertical="top" wrapText="1"/>
    </xf>
    <xf numFmtId="0" fontId="21" fillId="0" borderId="8" xfId="4" applyFont="1" applyBorder="1" applyAlignment="1">
      <alignment vertical="top" wrapText="1"/>
    </xf>
    <xf numFmtId="0" fontId="21" fillId="0" borderId="1" xfId="4" applyFont="1" applyBorder="1" applyAlignment="1">
      <alignment horizontal="right" vertical="top" wrapText="1"/>
    </xf>
    <xf numFmtId="0" fontId="21" fillId="0" borderId="1" xfId="4" applyFont="1" applyBorder="1" applyAlignment="1">
      <alignment horizontal="center" vertical="top" wrapText="1"/>
    </xf>
    <xf numFmtId="49" fontId="21" fillId="0" borderId="1" xfId="4" applyNumberFormat="1" applyFont="1" applyBorder="1" applyAlignment="1">
      <alignment horizontal="center" vertical="top" wrapText="1"/>
    </xf>
    <xf numFmtId="49" fontId="21" fillId="5" borderId="0" xfId="0" applyNumberFormat="1" applyFont="1" applyFill="1" applyAlignment="1">
      <alignment wrapText="1"/>
    </xf>
    <xf numFmtId="0" fontId="21" fillId="5" borderId="0" xfId="0" applyFont="1" applyFill="1" applyAlignment="1">
      <alignment wrapText="1"/>
    </xf>
    <xf numFmtId="49" fontId="12" fillId="5" borderId="0" xfId="0" applyNumberFormat="1" applyFont="1" applyFill="1" applyAlignment="1">
      <alignment horizontal="center"/>
    </xf>
    <xf numFmtId="0" fontId="12" fillId="5" borderId="0" xfId="0" applyFont="1" applyFill="1" applyAlignment="1">
      <alignment horizontal="center"/>
    </xf>
    <xf numFmtId="49" fontId="12" fillId="0" borderId="1" xfId="0" applyNumberFormat="1" applyFont="1" applyBorder="1" applyAlignment="1">
      <alignment wrapText="1"/>
    </xf>
    <xf numFmtId="49" fontId="12" fillId="0" borderId="1" xfId="0" applyNumberFormat="1" applyFont="1" applyBorder="1" applyAlignment="1">
      <alignment horizontal="left" wrapText="1"/>
    </xf>
    <xf numFmtId="49" fontId="25" fillId="0" borderId="1" xfId="0" applyNumberFormat="1" applyFont="1" applyBorder="1" applyAlignment="1">
      <alignment horizontal="left" vertical="top" wrapText="1"/>
    </xf>
    <xf numFmtId="166" fontId="12" fillId="9" borderId="1" xfId="0" applyNumberFormat="1" applyFont="1" applyFill="1" applyBorder="1" applyAlignment="1">
      <alignment vertical="center" wrapText="1"/>
    </xf>
    <xf numFmtId="166" fontId="23" fillId="9" borderId="1" xfId="0" applyNumberFormat="1" applyFont="1" applyFill="1" applyBorder="1" applyAlignment="1">
      <alignment vertical="center" wrapText="1"/>
    </xf>
    <xf numFmtId="0" fontId="6" fillId="10" borderId="1" xfId="0" applyFont="1" applyFill="1" applyBorder="1" applyAlignment="1">
      <alignment horizontal="right" vertical="center" wrapText="1"/>
    </xf>
    <xf numFmtId="0" fontId="1" fillId="5" borderId="0" xfId="0" applyFont="1" applyFill="1" applyAlignment="1">
      <alignment horizontal="left"/>
    </xf>
    <xf numFmtId="0" fontId="17" fillId="0" borderId="0" xfId="0" applyFont="1"/>
    <xf numFmtId="0" fontId="1" fillId="0" borderId="0" xfId="0" applyFont="1" applyAlignment="1">
      <alignment horizontal="left"/>
    </xf>
    <xf numFmtId="49" fontId="26" fillId="0" borderId="1" xfId="0" applyNumberFormat="1" applyFont="1" applyBorder="1" applyAlignment="1">
      <alignment horizontal="center" vertical="top" wrapText="1"/>
    </xf>
    <xf numFmtId="0" fontId="1" fillId="5" borderId="1" xfId="0" applyFont="1" applyFill="1" applyBorder="1" applyAlignment="1">
      <alignment vertical="top" wrapText="1"/>
    </xf>
    <xf numFmtId="14" fontId="6" fillId="5" borderId="0" xfId="0" applyNumberFormat="1" applyFont="1" applyFill="1" applyAlignment="1">
      <alignment horizontal="left" vertical="top"/>
    </xf>
    <xf numFmtId="0" fontId="2" fillId="5" borderId="1" xfId="0" applyFont="1" applyFill="1" applyBorder="1" applyAlignment="1">
      <alignment horizontal="left" vertical="top" wrapText="1"/>
    </xf>
    <xf numFmtId="0" fontId="1" fillId="11" borderId="1" xfId="0" applyFont="1" applyFill="1" applyBorder="1" applyAlignment="1">
      <alignment horizontal="right" vertical="top" wrapText="1"/>
    </xf>
    <xf numFmtId="0" fontId="21" fillId="0" borderId="0" xfId="0" applyFont="1" applyAlignment="1">
      <alignment wrapText="1"/>
    </xf>
    <xf numFmtId="0" fontId="12" fillId="0" borderId="0" xfId="0" applyFont="1" applyAlignment="1">
      <alignment wrapText="1"/>
    </xf>
    <xf numFmtId="0" fontId="25" fillId="0" borderId="0" xfId="0" applyFont="1" applyAlignment="1">
      <alignment vertical="top" wrapText="1"/>
    </xf>
    <xf numFmtId="0" fontId="25" fillId="5" borderId="1" xfId="0" applyFont="1" applyFill="1" applyBorder="1" applyAlignment="1">
      <alignment horizontal="left" vertical="top" wrapText="1"/>
    </xf>
    <xf numFmtId="0" fontId="23" fillId="0" borderId="0" xfId="0" applyFont="1" applyAlignment="1">
      <alignment wrapText="1"/>
    </xf>
    <xf numFmtId="49" fontId="21" fillId="0" borderId="0" xfId="0" applyNumberFormat="1" applyFont="1" applyAlignment="1">
      <alignment wrapText="1"/>
    </xf>
    <xf numFmtId="166" fontId="6" fillId="6" borderId="1" xfId="4" applyNumberFormat="1" applyFont="1" applyFill="1" applyBorder="1" applyAlignment="1">
      <alignment wrapText="1"/>
    </xf>
    <xf numFmtId="166" fontId="11" fillId="5" borderId="1" xfId="6" applyNumberFormat="1" applyFont="1" applyFill="1" applyBorder="1" applyAlignment="1">
      <alignment vertical="top" wrapText="1"/>
    </xf>
    <xf numFmtId="166" fontId="6" fillId="6" borderId="1" xfId="0" applyNumberFormat="1" applyFont="1" applyFill="1" applyBorder="1" applyAlignment="1">
      <alignment vertical="top" wrapText="1"/>
    </xf>
    <xf numFmtId="166" fontId="6" fillId="6" borderId="1" xfId="4" applyNumberFormat="1" applyFont="1" applyFill="1" applyBorder="1" applyAlignment="1">
      <alignment horizontal="right" vertical="top" wrapText="1"/>
    </xf>
    <xf numFmtId="0" fontId="1" fillId="5" borderId="1" xfId="0" applyFont="1" applyFill="1" applyBorder="1" applyAlignment="1">
      <alignment horizontal="left" vertical="top"/>
    </xf>
    <xf numFmtId="0" fontId="1" fillId="5" borderId="0" xfId="0" applyFont="1" applyFill="1" applyAlignment="1">
      <alignment horizontal="right"/>
    </xf>
    <xf numFmtId="166" fontId="12" fillId="6" borderId="1" xfId="4" applyNumberFormat="1" applyFont="1" applyFill="1" applyBorder="1" applyAlignment="1">
      <alignment wrapText="1"/>
    </xf>
    <xf numFmtId="0" fontId="1" fillId="0" borderId="0" xfId="0" applyFont="1" applyAlignment="1">
      <alignment horizontal="center" vertical="top" wrapText="1"/>
    </xf>
    <xf numFmtId="0" fontId="27" fillId="2" borderId="0" xfId="0" applyFont="1" applyFill="1"/>
    <xf numFmtId="49" fontId="21" fillId="0" borderId="1" xfId="0" applyNumberFormat="1" applyFont="1" applyBorder="1" applyAlignment="1">
      <alignment horizontal="left" vertical="top" wrapText="1"/>
    </xf>
    <xf numFmtId="49" fontId="1" fillId="5" borderId="1" xfId="0" applyNumberFormat="1" applyFont="1" applyFill="1" applyBorder="1" applyAlignment="1">
      <alignment horizontal="right" vertical="top" wrapText="1"/>
    </xf>
    <xf numFmtId="49" fontId="1" fillId="5" borderId="10" xfId="0" applyNumberFormat="1" applyFont="1" applyFill="1" applyBorder="1" applyAlignment="1">
      <alignment horizontal="right" vertical="top" wrapText="1"/>
    </xf>
    <xf numFmtId="0" fontId="25" fillId="5" borderId="1" xfId="0" applyFont="1" applyFill="1" applyBorder="1" applyAlignment="1">
      <alignment horizontal="right" vertical="top" wrapText="1"/>
    </xf>
    <xf numFmtId="49" fontId="21" fillId="0" borderId="1" xfId="0" applyNumberFormat="1" applyFont="1" applyBorder="1" applyAlignment="1">
      <alignment vertical="top" wrapText="1"/>
    </xf>
    <xf numFmtId="0" fontId="1" fillId="5" borderId="0" xfId="0" applyFont="1" applyFill="1" applyAlignment="1">
      <alignment horizontal="center"/>
    </xf>
    <xf numFmtId="165" fontId="6" fillId="5" borderId="1" xfId="0" applyNumberFormat="1" applyFont="1" applyFill="1" applyBorder="1" applyAlignment="1">
      <alignment horizontal="left" vertical="top" wrapText="1"/>
    </xf>
    <xf numFmtId="0" fontId="1" fillId="5" borderId="2" xfId="0" applyFont="1" applyFill="1" applyBorder="1" applyAlignment="1">
      <alignment horizontal="left" vertical="top" wrapText="1"/>
    </xf>
    <xf numFmtId="0" fontId="21" fillId="5" borderId="1" xfId="4" applyFont="1" applyFill="1" applyBorder="1" applyAlignment="1">
      <alignment vertical="top" wrapText="1"/>
    </xf>
    <xf numFmtId="166" fontId="1" fillId="5" borderId="1" xfId="0" applyNumberFormat="1" applyFont="1" applyFill="1" applyBorder="1" applyAlignment="1">
      <alignment vertical="top" wrapText="1"/>
    </xf>
    <xf numFmtId="165" fontId="1" fillId="5" borderId="1" xfId="0" applyNumberFormat="1" applyFont="1" applyFill="1" applyBorder="1" applyAlignment="1">
      <alignment horizontal="left" vertical="top" wrapText="1"/>
    </xf>
    <xf numFmtId="0" fontId="1" fillId="0" borderId="1" xfId="0" applyFont="1" applyBorder="1" applyAlignment="1">
      <alignment horizontal="left" vertical="top" wrapText="1"/>
    </xf>
    <xf numFmtId="49" fontId="1" fillId="0" borderId="1" xfId="0" applyNumberFormat="1" applyFont="1" applyBorder="1" applyAlignment="1">
      <alignment horizontal="left" vertical="top" wrapText="1"/>
    </xf>
    <xf numFmtId="0" fontId="1" fillId="0" borderId="1" xfId="0" applyFont="1" applyBorder="1" applyAlignment="1">
      <alignment horizontal="center" vertical="top" wrapText="1"/>
    </xf>
    <xf numFmtId="0" fontId="1" fillId="5" borderId="2" xfId="0" applyFont="1" applyFill="1" applyBorder="1" applyAlignment="1">
      <alignment vertical="top" wrapText="1"/>
    </xf>
    <xf numFmtId="0" fontId="1" fillId="5" borderId="8" xfId="0" applyFont="1" applyFill="1" applyBorder="1" applyAlignment="1">
      <alignment vertical="top" wrapText="1"/>
    </xf>
    <xf numFmtId="0" fontId="1" fillId="0" borderId="1" xfId="0" applyFont="1" applyBorder="1" applyAlignment="1">
      <alignment vertical="top" wrapText="1"/>
    </xf>
    <xf numFmtId="0" fontId="21" fillId="5" borderId="1" xfId="0" applyFont="1" applyFill="1" applyBorder="1" applyAlignment="1">
      <alignment vertical="top" wrapText="1"/>
    </xf>
    <xf numFmtId="0" fontId="21" fillId="5" borderId="1" xfId="0" applyFont="1" applyFill="1" applyBorder="1" applyAlignment="1">
      <alignment horizontal="center" vertical="top" wrapText="1"/>
    </xf>
    <xf numFmtId="0" fontId="1" fillId="5" borderId="0" xfId="0" applyFont="1" applyFill="1" applyAlignment="1">
      <alignment horizontal="left" vertical="top" wrapText="1"/>
    </xf>
    <xf numFmtId="0" fontId="1" fillId="5" borderId="0" xfId="0" applyFont="1" applyFill="1" applyAlignment="1">
      <alignment horizontal="right" vertical="top" wrapText="1"/>
    </xf>
    <xf numFmtId="49" fontId="6" fillId="9" borderId="1" xfId="0" applyNumberFormat="1" applyFont="1" applyFill="1" applyBorder="1" applyAlignment="1">
      <alignment horizontal="center" vertical="top" wrapText="1"/>
    </xf>
    <xf numFmtId="0" fontId="1" fillId="0" borderId="2" xfId="0" applyFont="1" applyBorder="1" applyAlignment="1">
      <alignment horizontal="right" vertical="top" wrapText="1"/>
    </xf>
    <xf numFmtId="166" fontId="21" fillId="0" borderId="1" xfId="0" applyNumberFormat="1" applyFont="1" applyBorder="1" applyAlignment="1">
      <alignment horizontal="right" vertical="top" wrapText="1"/>
    </xf>
    <xf numFmtId="0" fontId="28" fillId="0" borderId="0" xfId="0" applyFont="1" applyAlignment="1">
      <alignment wrapText="1"/>
    </xf>
    <xf numFmtId="0" fontId="29" fillId="0" borderId="0" xfId="0" applyFont="1" applyAlignment="1">
      <alignment wrapText="1"/>
    </xf>
    <xf numFmtId="0" fontId="29" fillId="0" borderId="1" xfId="0" applyFont="1" applyBorder="1" applyAlignment="1">
      <alignment wrapText="1"/>
    </xf>
    <xf numFmtId="0" fontId="28" fillId="0" borderId="0" xfId="0" applyFont="1" applyAlignment="1">
      <alignment vertical="top" wrapText="1"/>
    </xf>
    <xf numFmtId="0" fontId="28" fillId="5" borderId="0" xfId="0" applyFont="1" applyFill="1" applyAlignment="1">
      <alignment wrapText="1"/>
    </xf>
    <xf numFmtId="166" fontId="1" fillId="5" borderId="9" xfId="0" applyNumberFormat="1" applyFont="1" applyFill="1" applyBorder="1" applyAlignment="1">
      <alignment vertical="top" wrapText="1"/>
    </xf>
    <xf numFmtId="166" fontId="4" fillId="8" borderId="1" xfId="0" applyNumberFormat="1" applyFont="1" applyFill="1" applyBorder="1" applyAlignment="1">
      <alignment vertical="top" wrapText="1"/>
    </xf>
    <xf numFmtId="166" fontId="9" fillId="8" borderId="1" xfId="4" applyNumberFormat="1" applyFont="1" applyFill="1" applyBorder="1" applyAlignment="1">
      <alignment wrapText="1"/>
    </xf>
    <xf numFmtId="166" fontId="22" fillId="6" borderId="1" xfId="4" applyNumberFormat="1" applyFont="1" applyFill="1" applyBorder="1" applyAlignment="1">
      <alignment vertical="top" wrapText="1"/>
    </xf>
    <xf numFmtId="166" fontId="14" fillId="0" borderId="1" xfId="0" applyNumberFormat="1" applyFont="1" applyBorder="1" applyAlignment="1">
      <alignment wrapText="1"/>
    </xf>
    <xf numFmtId="166" fontId="12" fillId="6" borderId="1" xfId="4" applyNumberFormat="1" applyFont="1" applyFill="1" applyBorder="1" applyAlignment="1">
      <alignment vertical="top" wrapText="1"/>
    </xf>
    <xf numFmtId="0" fontId="21" fillId="0" borderId="1" xfId="0" applyFont="1" applyBorder="1" applyAlignment="1">
      <alignment wrapText="1"/>
    </xf>
    <xf numFmtId="166" fontId="23" fillId="9" borderId="6" xfId="0" applyNumberFormat="1" applyFont="1" applyFill="1" applyBorder="1" applyAlignment="1">
      <alignment vertical="top" wrapText="1"/>
    </xf>
    <xf numFmtId="166" fontId="21" fillId="5" borderId="6" xfId="4" applyNumberFormat="1" applyFont="1" applyFill="1" applyBorder="1" applyAlignment="1">
      <alignment vertical="top" wrapText="1"/>
    </xf>
    <xf numFmtId="0" fontId="11" fillId="0" borderId="0" xfId="0" applyFont="1"/>
    <xf numFmtId="0" fontId="4" fillId="0" borderId="0" xfId="0" applyFont="1" applyAlignment="1">
      <alignment horizontal="right"/>
    </xf>
    <xf numFmtId="0" fontId="28" fillId="0" borderId="0" xfId="0" applyFont="1" applyAlignment="1">
      <alignment horizontal="left" vertical="top" wrapText="1"/>
    </xf>
    <xf numFmtId="49" fontId="12" fillId="6" borderId="1" xfId="0" applyNumberFormat="1" applyFont="1" applyFill="1" applyBorder="1" applyAlignment="1">
      <alignment horizontal="center" vertical="center" wrapText="1"/>
    </xf>
    <xf numFmtId="0" fontId="12" fillId="0" borderId="1" xfId="0" applyFont="1" applyBorder="1" applyAlignment="1">
      <alignment horizontal="center" vertical="top" wrapText="1"/>
    </xf>
    <xf numFmtId="0" fontId="32" fillId="0" borderId="0" xfId="0" applyFont="1" applyAlignment="1">
      <alignment horizontal="left" vertical="top" wrapText="1"/>
    </xf>
    <xf numFmtId="0" fontId="31" fillId="0" borderId="0" xfId="0" applyFont="1"/>
    <xf numFmtId="0" fontId="1" fillId="5" borderId="1" xfId="0" applyFont="1" applyFill="1" applyBorder="1" applyAlignment="1" applyProtection="1">
      <alignment vertical="top" wrapText="1"/>
      <protection hidden="1"/>
    </xf>
    <xf numFmtId="0" fontId="1" fillId="5" borderId="8" xfId="0" applyFont="1" applyFill="1" applyBorder="1" applyAlignment="1">
      <alignment horizontal="left" vertical="top" wrapText="1"/>
    </xf>
    <xf numFmtId="49" fontId="1" fillId="5" borderId="2" xfId="0" applyNumberFormat="1" applyFont="1" applyFill="1" applyBorder="1" applyAlignment="1">
      <alignment horizontal="center" vertical="top" wrapText="1"/>
    </xf>
    <xf numFmtId="49" fontId="1" fillId="5" borderId="8" xfId="0" applyNumberFormat="1" applyFont="1" applyFill="1" applyBorder="1" applyAlignment="1">
      <alignment horizontal="center" vertical="top" wrapText="1"/>
    </xf>
    <xf numFmtId="49" fontId="1" fillId="5" borderId="2" xfId="0" applyNumberFormat="1" applyFont="1" applyFill="1" applyBorder="1" applyAlignment="1">
      <alignment horizontal="left" vertical="top" wrapText="1"/>
    </xf>
    <xf numFmtId="0" fontId="1" fillId="5" borderId="1" xfId="0" applyFont="1" applyFill="1" applyBorder="1" applyAlignment="1">
      <alignment horizontal="left" vertical="top" wrapText="1"/>
    </xf>
    <xf numFmtId="49" fontId="1" fillId="5" borderId="1" xfId="0" applyNumberFormat="1" applyFont="1" applyFill="1" applyBorder="1" applyAlignment="1">
      <alignment horizontal="center" vertical="top" wrapText="1"/>
    </xf>
    <xf numFmtId="166" fontId="1" fillId="5" borderId="1" xfId="0" applyNumberFormat="1" applyFont="1" applyFill="1" applyBorder="1" applyAlignment="1">
      <alignment horizontal="right" vertical="top" wrapText="1"/>
    </xf>
    <xf numFmtId="0" fontId="1" fillId="5" borderId="1" xfId="0" applyFont="1" applyFill="1" applyBorder="1" applyAlignment="1">
      <alignment horizontal="right" vertical="top" wrapText="1"/>
    </xf>
    <xf numFmtId="49" fontId="1" fillId="5" borderId="1" xfId="0" applyNumberFormat="1" applyFont="1" applyFill="1" applyBorder="1" applyAlignment="1">
      <alignment vertical="top" wrapText="1"/>
    </xf>
    <xf numFmtId="0" fontId="1" fillId="5" borderId="2" xfId="0" applyFont="1" applyFill="1" applyBorder="1" applyAlignment="1">
      <alignment horizontal="right" vertical="top" wrapText="1"/>
    </xf>
    <xf numFmtId="0" fontId="1" fillId="5" borderId="8" xfId="0" applyFont="1" applyFill="1" applyBorder="1" applyAlignment="1">
      <alignment horizontal="right" vertical="top" wrapText="1"/>
    </xf>
    <xf numFmtId="49" fontId="4" fillId="6" borderId="1" xfId="0" applyNumberFormat="1" applyFont="1" applyFill="1" applyBorder="1" applyAlignment="1">
      <alignment horizontal="left" vertical="center" wrapText="1"/>
    </xf>
    <xf numFmtId="49" fontId="6" fillId="5" borderId="1" xfId="0" applyNumberFormat="1" applyFont="1" applyFill="1" applyBorder="1" applyAlignment="1">
      <alignment horizontal="right" vertical="top" wrapText="1"/>
    </xf>
    <xf numFmtId="49" fontId="1" fillId="0" borderId="1" xfId="0" applyNumberFormat="1" applyFont="1" applyBorder="1" applyAlignment="1">
      <alignment horizontal="center" vertical="top" wrapText="1"/>
    </xf>
    <xf numFmtId="49" fontId="9" fillId="5" borderId="1" xfId="0" applyNumberFormat="1" applyFont="1" applyFill="1" applyBorder="1" applyAlignment="1">
      <alignment horizontal="right" vertical="top" wrapText="1"/>
    </xf>
    <xf numFmtId="49" fontId="1" fillId="5" borderId="1" xfId="0" applyNumberFormat="1" applyFont="1" applyFill="1" applyBorder="1" applyAlignment="1">
      <alignment horizontal="left" vertical="top" wrapText="1"/>
    </xf>
    <xf numFmtId="49" fontId="1" fillId="5" borderId="2" xfId="0" applyNumberFormat="1" applyFont="1" applyFill="1" applyBorder="1" applyAlignment="1">
      <alignment horizontal="right" vertical="top" wrapText="1"/>
    </xf>
    <xf numFmtId="49" fontId="1" fillId="0" borderId="2" xfId="0" applyNumberFormat="1" applyFont="1" applyBorder="1" applyAlignment="1">
      <alignment horizontal="center" vertical="top" wrapText="1"/>
    </xf>
    <xf numFmtId="49" fontId="1" fillId="0" borderId="8" xfId="0" applyNumberFormat="1" applyFont="1" applyBorder="1" applyAlignment="1">
      <alignment horizontal="center" vertical="top" wrapText="1"/>
    </xf>
    <xf numFmtId="0" fontId="21" fillId="5" borderId="2" xfId="0" applyFont="1" applyFill="1" applyBorder="1" applyAlignment="1">
      <alignment horizontal="center" vertical="top" wrapText="1"/>
    </xf>
    <xf numFmtId="0" fontId="21" fillId="5" borderId="1" xfId="0" applyFont="1" applyFill="1" applyBorder="1" applyAlignment="1">
      <alignment horizontal="right" vertical="top" wrapText="1"/>
    </xf>
    <xf numFmtId="49" fontId="21" fillId="5" borderId="1" xfId="0" applyNumberFormat="1" applyFont="1" applyFill="1" applyBorder="1" applyAlignment="1">
      <alignment horizontal="right" vertical="top" wrapText="1"/>
    </xf>
    <xf numFmtId="49" fontId="21" fillId="5" borderId="1" xfId="0" applyNumberFormat="1" applyFont="1" applyFill="1" applyBorder="1" applyAlignment="1">
      <alignment horizontal="center" vertical="top" wrapText="1"/>
    </xf>
    <xf numFmtId="49" fontId="12" fillId="0" borderId="1" xfId="0" applyNumberFormat="1" applyFont="1" applyBorder="1" applyAlignment="1">
      <alignment horizontal="left" vertical="top" wrapText="1"/>
    </xf>
    <xf numFmtId="0" fontId="21" fillId="5" borderId="1" xfId="0" applyFont="1" applyFill="1" applyBorder="1" applyAlignment="1">
      <alignment horizontal="left" vertical="top" wrapText="1"/>
    </xf>
    <xf numFmtId="49" fontId="21" fillId="5" borderId="2" xfId="0" applyNumberFormat="1" applyFont="1" applyFill="1" applyBorder="1" applyAlignment="1">
      <alignment horizontal="center" vertical="top" wrapText="1"/>
    </xf>
    <xf numFmtId="0" fontId="21" fillId="5" borderId="2" xfId="0" applyFont="1" applyFill="1" applyBorder="1" applyAlignment="1">
      <alignment horizontal="left" vertical="top" wrapText="1"/>
    </xf>
    <xf numFmtId="0" fontId="21" fillId="5" borderId="8" xfId="0" applyFont="1" applyFill="1" applyBorder="1" applyAlignment="1">
      <alignment horizontal="left" vertical="top" wrapText="1"/>
    </xf>
    <xf numFmtId="49" fontId="21" fillId="5" borderId="1" xfId="0" applyNumberFormat="1" applyFont="1" applyFill="1" applyBorder="1" applyAlignment="1">
      <alignment horizontal="left" vertical="top" wrapText="1"/>
    </xf>
    <xf numFmtId="49" fontId="21" fillId="5" borderId="8" xfId="0" applyNumberFormat="1" applyFont="1" applyFill="1" applyBorder="1" applyAlignment="1">
      <alignment horizontal="left" vertical="top" wrapText="1"/>
    </xf>
    <xf numFmtId="49" fontId="21" fillId="5" borderId="1" xfId="0" applyNumberFormat="1" applyFont="1" applyFill="1" applyBorder="1" applyAlignment="1">
      <alignment vertical="top" wrapText="1"/>
    </xf>
    <xf numFmtId="0" fontId="1" fillId="5" borderId="2" xfId="0" applyFont="1" applyFill="1" applyBorder="1" applyAlignment="1">
      <alignment horizontal="center" vertical="top" wrapText="1"/>
    </xf>
    <xf numFmtId="0" fontId="1" fillId="5" borderId="1" xfId="0" applyFont="1" applyFill="1" applyBorder="1" applyAlignment="1">
      <alignment horizontal="center" vertical="top" wrapText="1"/>
    </xf>
    <xf numFmtId="49" fontId="1" fillId="0" borderId="10" xfId="0" applyNumberFormat="1" applyFont="1" applyBorder="1" applyAlignment="1">
      <alignment horizontal="center" vertical="top" wrapText="1"/>
    </xf>
    <xf numFmtId="49" fontId="1" fillId="0" borderId="1" xfId="0" applyNumberFormat="1" applyFont="1" applyBorder="1" applyAlignment="1">
      <alignment vertical="top" wrapText="1"/>
    </xf>
    <xf numFmtId="166" fontId="1" fillId="5" borderId="10" xfId="0" applyNumberFormat="1" applyFont="1" applyFill="1" applyBorder="1" applyAlignment="1">
      <alignment horizontal="right" vertical="top" wrapText="1"/>
    </xf>
    <xf numFmtId="0" fontId="1" fillId="0" borderId="2" xfId="0" applyFont="1" applyBorder="1" applyAlignment="1">
      <alignment horizontal="left" vertical="top" wrapText="1"/>
    </xf>
    <xf numFmtId="0" fontId="1" fillId="5" borderId="8" xfId="0" applyFont="1" applyFill="1" applyBorder="1" applyAlignment="1">
      <alignment horizontal="center" vertical="top" wrapText="1"/>
    </xf>
    <xf numFmtId="49" fontId="6" fillId="5" borderId="1" xfId="0" applyNumberFormat="1" applyFont="1" applyFill="1" applyBorder="1" applyAlignment="1">
      <alignment horizontal="left" vertical="top" wrapText="1"/>
    </xf>
    <xf numFmtId="49" fontId="6" fillId="0" borderId="1" xfId="0" applyNumberFormat="1" applyFont="1" applyBorder="1" applyAlignment="1">
      <alignment horizontal="left" vertical="top" wrapText="1"/>
    </xf>
    <xf numFmtId="49" fontId="21" fillId="0" borderId="1" xfId="0" applyNumberFormat="1" applyFont="1" applyBorder="1" applyAlignment="1">
      <alignment horizontal="center" vertical="top" wrapText="1"/>
    </xf>
    <xf numFmtId="0" fontId="21" fillId="0" borderId="1" xfId="0" applyFont="1" applyBorder="1" applyAlignment="1">
      <alignment horizontal="left" vertical="top" wrapText="1"/>
    </xf>
    <xf numFmtId="49" fontId="21" fillId="0" borderId="1" xfId="0" applyNumberFormat="1" applyFont="1" applyBorder="1" applyAlignment="1">
      <alignment horizontal="right" vertical="top" wrapText="1"/>
    </xf>
    <xf numFmtId="0" fontId="21" fillId="0" borderId="1" xfId="0" applyFont="1" applyBorder="1" applyAlignment="1">
      <alignment horizontal="center" vertical="top" wrapText="1"/>
    </xf>
    <xf numFmtId="49" fontId="21" fillId="0" borderId="2" xfId="0" applyNumberFormat="1" applyFont="1" applyBorder="1" applyAlignment="1">
      <alignment horizontal="center" vertical="top" wrapText="1"/>
    </xf>
    <xf numFmtId="166" fontId="21" fillId="0" borderId="1" xfId="4" applyNumberFormat="1" applyFont="1" applyBorder="1" applyAlignment="1">
      <alignment horizontal="right" vertical="top" wrapText="1"/>
    </xf>
    <xf numFmtId="0" fontId="21" fillId="0" borderId="1" xfId="0" applyFont="1" applyBorder="1" applyAlignment="1">
      <alignment vertical="top" wrapText="1"/>
    </xf>
    <xf numFmtId="0" fontId="21" fillId="0" borderId="1" xfId="4" applyFont="1" applyBorder="1" applyAlignment="1">
      <alignment vertical="top" wrapText="1"/>
    </xf>
    <xf numFmtId="0" fontId="21" fillId="0" borderId="2" xfId="0" applyFont="1" applyBorder="1" applyAlignment="1">
      <alignment horizontal="center" vertical="top" wrapText="1"/>
    </xf>
    <xf numFmtId="0" fontId="9" fillId="0" borderId="1" xfId="6" applyFont="1" applyBorder="1" applyAlignment="1">
      <alignment horizontal="left" vertical="top" wrapText="1"/>
    </xf>
    <xf numFmtId="49" fontId="9" fillId="0" borderId="1" xfId="6" applyNumberFormat="1" applyFont="1" applyBorder="1" applyAlignment="1">
      <alignment horizontal="right" vertical="top" wrapText="1"/>
    </xf>
    <xf numFmtId="49" fontId="6" fillId="0" borderId="1" xfId="6" applyNumberFormat="1" applyFont="1" applyBorder="1" applyAlignment="1">
      <alignment horizontal="right" vertical="top" wrapText="1"/>
    </xf>
    <xf numFmtId="0" fontId="9" fillId="0" borderId="1" xfId="6" applyFont="1" applyBorder="1" applyAlignment="1">
      <alignment vertical="top" wrapText="1"/>
    </xf>
    <xf numFmtId="0" fontId="4" fillId="0" borderId="0" xfId="0" applyFont="1" applyAlignment="1">
      <alignment horizontal="center" vertical="center"/>
    </xf>
    <xf numFmtId="166" fontId="12" fillId="9" borderId="1" xfId="0" applyNumberFormat="1" applyFont="1" applyFill="1" applyBorder="1" applyAlignment="1">
      <alignment horizontal="right" vertical="top" wrapText="1"/>
    </xf>
    <xf numFmtId="165" fontId="21" fillId="0" borderId="1" xfId="0" applyNumberFormat="1" applyFont="1" applyBorder="1" applyAlignment="1">
      <alignment vertical="top" wrapText="1"/>
    </xf>
    <xf numFmtId="49" fontId="21" fillId="0" borderId="0" xfId="0" applyNumberFormat="1" applyFont="1" applyAlignment="1">
      <alignment vertical="top" wrapText="1"/>
    </xf>
    <xf numFmtId="49" fontId="21" fillId="0" borderId="0" xfId="0" applyNumberFormat="1" applyFont="1" applyAlignment="1">
      <alignment horizontal="right" vertical="top" wrapText="1"/>
    </xf>
    <xf numFmtId="49" fontId="21" fillId="0" borderId="0" xfId="0" applyNumberFormat="1" applyFont="1" applyAlignment="1">
      <alignment horizontal="left" vertical="top" wrapText="1"/>
    </xf>
    <xf numFmtId="166" fontId="21" fillId="0" borderId="1" xfId="4" applyNumberFormat="1" applyFont="1" applyBorder="1" applyAlignment="1">
      <alignment wrapText="1"/>
    </xf>
    <xf numFmtId="49" fontId="6" fillId="0" borderId="3" xfId="0" applyNumberFormat="1" applyFont="1" applyBorder="1" applyAlignment="1">
      <alignment vertical="top" wrapText="1"/>
    </xf>
    <xf numFmtId="1" fontId="1" fillId="0" borderId="1" xfId="0" applyNumberFormat="1" applyFont="1" applyBorder="1" applyAlignment="1">
      <alignment horizontal="center" vertical="top" wrapText="1"/>
    </xf>
    <xf numFmtId="49" fontId="6" fillId="0" borderId="3" xfId="0" applyNumberFormat="1" applyFont="1" applyBorder="1" applyAlignment="1">
      <alignment wrapText="1"/>
    </xf>
    <xf numFmtId="49" fontId="6" fillId="0" borderId="5" xfId="0" applyNumberFormat="1" applyFont="1" applyBorder="1" applyAlignment="1">
      <alignment vertical="top" wrapText="1"/>
    </xf>
    <xf numFmtId="1" fontId="1" fillId="5" borderId="1" xfId="0" applyNumberFormat="1" applyFont="1" applyFill="1" applyBorder="1" applyAlignment="1">
      <alignment horizontal="center" vertical="top" wrapText="1"/>
    </xf>
    <xf numFmtId="49" fontId="1" fillId="0" borderId="7"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49" fontId="1" fillId="0" borderId="3" xfId="0" applyNumberFormat="1" applyFont="1" applyBorder="1" applyAlignment="1">
      <alignment vertical="top" wrapText="1"/>
    </xf>
    <xf numFmtId="49" fontId="1" fillId="2" borderId="3" xfId="0" applyNumberFormat="1" applyFont="1" applyFill="1" applyBorder="1" applyAlignment="1">
      <alignment vertical="top" wrapText="1"/>
    </xf>
    <xf numFmtId="49" fontId="1" fillId="2" borderId="1" xfId="0" applyNumberFormat="1" applyFont="1" applyFill="1" applyBorder="1" applyAlignment="1">
      <alignment vertical="top" wrapText="1"/>
    </xf>
    <xf numFmtId="49" fontId="1" fillId="0" borderId="3" xfId="0" applyNumberFormat="1" applyFont="1" applyBorder="1" applyAlignment="1">
      <alignment horizontal="left" vertical="top" wrapText="1"/>
    </xf>
    <xf numFmtId="49" fontId="1" fillId="0" borderId="7" xfId="0" applyNumberFormat="1" applyFont="1" applyBorder="1" applyAlignment="1">
      <alignment horizontal="left" vertical="top" wrapText="1"/>
    </xf>
    <xf numFmtId="49" fontId="1" fillId="0" borderId="5" xfId="0" applyNumberFormat="1" applyFont="1" applyBorder="1" applyAlignment="1">
      <alignment vertical="top" wrapText="1"/>
    </xf>
    <xf numFmtId="166" fontId="6" fillId="9" borderId="1" xfId="5" applyNumberFormat="1" applyFont="1" applyFill="1" applyBorder="1" applyAlignment="1">
      <alignment horizontal="right" vertical="top" wrapText="1"/>
    </xf>
    <xf numFmtId="166" fontId="6" fillId="7" borderId="1" xfId="0" applyNumberFormat="1" applyFont="1" applyFill="1" applyBorder="1" applyAlignment="1">
      <alignment horizontal="right" vertical="top" wrapText="1"/>
    </xf>
    <xf numFmtId="166" fontId="1" fillId="0" borderId="0" xfId="0" applyNumberFormat="1" applyFont="1" applyAlignment="1">
      <alignment horizontal="center" vertical="top" wrapText="1"/>
    </xf>
    <xf numFmtId="0" fontId="1" fillId="5" borderId="0" xfId="0" applyFont="1" applyFill="1" applyAlignment="1">
      <alignment horizontal="center" vertical="top" wrapText="1"/>
    </xf>
    <xf numFmtId="165" fontId="1" fillId="5" borderId="0" xfId="0" applyNumberFormat="1" applyFont="1" applyFill="1" applyAlignment="1">
      <alignment horizontal="center" vertical="top" wrapText="1"/>
    </xf>
    <xf numFmtId="166" fontId="22" fillId="6" borderId="1" xfId="0" applyNumberFormat="1" applyFont="1" applyFill="1" applyBorder="1" applyAlignment="1">
      <alignment vertical="top" wrapText="1"/>
    </xf>
    <xf numFmtId="166" fontId="23" fillId="6" borderId="1" xfId="4" applyNumberFormat="1" applyFont="1" applyFill="1" applyBorder="1" applyAlignment="1">
      <alignment vertical="top" wrapText="1"/>
    </xf>
    <xf numFmtId="49" fontId="1" fillId="13" borderId="1" xfId="0" applyNumberFormat="1" applyFont="1" applyFill="1" applyBorder="1" applyAlignment="1">
      <alignment horizontal="left" vertical="top" wrapText="1"/>
    </xf>
    <xf numFmtId="0" fontId="1" fillId="13" borderId="1" xfId="0" applyFont="1" applyFill="1" applyBorder="1" applyAlignment="1">
      <alignment horizontal="left" vertical="top" wrapText="1"/>
    </xf>
    <xf numFmtId="0" fontId="34" fillId="0" borderId="0" xfId="0" applyFont="1" applyAlignment="1">
      <alignment horizontal="right"/>
    </xf>
    <xf numFmtId="0" fontId="34" fillId="0" borderId="0" xfId="0" applyFont="1" applyAlignment="1">
      <alignment horizontal="center" vertical="center"/>
    </xf>
    <xf numFmtId="0" fontId="35" fillId="0" borderId="0" xfId="0" applyFont="1"/>
    <xf numFmtId="166" fontId="12" fillId="9" borderId="1" xfId="4" applyNumberFormat="1" applyFont="1" applyFill="1" applyBorder="1" applyAlignment="1">
      <alignment horizontal="right" vertical="top" wrapText="1"/>
    </xf>
    <xf numFmtId="0" fontId="4" fillId="5" borderId="0" xfId="0" applyFont="1" applyFill="1" applyAlignment="1">
      <alignment vertical="top" wrapText="1"/>
    </xf>
    <xf numFmtId="0" fontId="4" fillId="5" borderId="0" xfId="0" applyFont="1" applyFill="1" applyAlignment="1">
      <alignment horizontal="right" vertical="center" wrapText="1"/>
    </xf>
    <xf numFmtId="49" fontId="6" fillId="6" borderId="1" xfId="0" applyNumberFormat="1" applyFont="1" applyFill="1" applyBorder="1" applyAlignment="1">
      <alignment horizontal="left" vertical="center" wrapText="1"/>
    </xf>
    <xf numFmtId="1" fontId="1" fillId="5" borderId="1" xfId="0" applyNumberFormat="1" applyFont="1" applyFill="1" applyBorder="1" applyAlignment="1">
      <alignment horizontal="right" vertical="top" wrapText="1"/>
    </xf>
    <xf numFmtId="166" fontId="1" fillId="5" borderId="0" xfId="0" applyNumberFormat="1" applyFont="1" applyFill="1" applyAlignment="1">
      <alignment horizontal="left" vertical="top" wrapText="1"/>
    </xf>
    <xf numFmtId="0" fontId="1" fillId="0" borderId="0" xfId="0" applyFont="1" applyAlignment="1">
      <alignment horizontal="right"/>
    </xf>
    <xf numFmtId="0" fontId="6" fillId="0" borderId="0" xfId="0" applyFont="1" applyAlignment="1">
      <alignment horizontal="right"/>
    </xf>
    <xf numFmtId="0" fontId="12" fillId="10" borderId="1" xfId="0" applyFont="1" applyFill="1" applyBorder="1" applyAlignment="1">
      <alignment horizontal="right" vertical="center" wrapText="1"/>
    </xf>
    <xf numFmtId="0" fontId="1" fillId="0" borderId="0" xfId="0" applyFont="1" applyAlignment="1">
      <alignment wrapText="1"/>
    </xf>
    <xf numFmtId="49" fontId="6" fillId="0" borderId="1" xfId="0" applyNumberFormat="1" applyFont="1" applyBorder="1" applyAlignment="1">
      <alignment horizontal="right" vertical="top" wrapText="1"/>
    </xf>
    <xf numFmtId="0" fontId="1" fillId="5" borderId="10" xfId="0" applyFont="1" applyFill="1" applyBorder="1" applyAlignment="1">
      <alignment horizontal="center" vertical="top" wrapText="1"/>
    </xf>
    <xf numFmtId="49" fontId="9" fillId="5" borderId="1" xfId="0" applyNumberFormat="1" applyFont="1" applyFill="1" applyBorder="1" applyAlignment="1">
      <alignment horizontal="left" vertical="top" wrapText="1"/>
    </xf>
    <xf numFmtId="49" fontId="9" fillId="0" borderId="1" xfId="0" applyNumberFormat="1" applyFont="1" applyBorder="1" applyAlignment="1">
      <alignment horizontal="left" vertical="top" wrapText="1"/>
    </xf>
    <xf numFmtId="49" fontId="21" fillId="5" borderId="8" xfId="4" applyNumberFormat="1" applyFont="1" applyFill="1" applyBorder="1" applyAlignment="1">
      <alignment horizontal="center" vertical="top" wrapText="1"/>
    </xf>
    <xf numFmtId="14" fontId="4" fillId="0" borderId="0" xfId="0" applyNumberFormat="1" applyFont="1" applyAlignment="1">
      <alignment horizontal="right"/>
    </xf>
    <xf numFmtId="49" fontId="6" fillId="5" borderId="0" xfId="0" applyNumberFormat="1" applyFont="1" applyFill="1" applyAlignment="1">
      <alignment vertical="top" wrapText="1"/>
    </xf>
    <xf numFmtId="49" fontId="1" fillId="0" borderId="1" xfId="0" applyNumberFormat="1" applyFont="1" applyBorder="1" applyAlignment="1">
      <alignment horizontal="right" vertical="top" wrapText="1"/>
    </xf>
    <xf numFmtId="166" fontId="1" fillId="0" borderId="0" xfId="0" applyNumberFormat="1" applyFont="1" applyAlignment="1">
      <alignment horizontal="left" vertical="top" wrapText="1"/>
    </xf>
    <xf numFmtId="49" fontId="21" fillId="0" borderId="0" xfId="0" applyNumberFormat="1" applyFont="1" applyAlignment="1">
      <alignment horizontal="center" vertical="top" wrapText="1"/>
    </xf>
    <xf numFmtId="49" fontId="12" fillId="0" borderId="0" xfId="0" applyNumberFormat="1" applyFont="1" applyAlignment="1">
      <alignment horizontal="center" vertical="top"/>
    </xf>
    <xf numFmtId="0" fontId="21" fillId="5" borderId="1" xfId="4" applyFont="1" applyFill="1" applyBorder="1" applyAlignment="1">
      <alignment horizontal="left" vertical="top" wrapText="1"/>
    </xf>
    <xf numFmtId="49" fontId="21" fillId="5" borderId="1" xfId="0" applyNumberFormat="1" applyFont="1" applyFill="1" applyBorder="1" applyAlignment="1">
      <alignment horizontal="center" vertical="top"/>
    </xf>
    <xf numFmtId="166" fontId="9" fillId="9" borderId="1" xfId="0" applyNumberFormat="1" applyFont="1" applyFill="1" applyBorder="1" applyAlignment="1">
      <alignment horizontal="right" vertical="top" wrapText="1"/>
    </xf>
    <xf numFmtId="166" fontId="3" fillId="5" borderId="1" xfId="0" applyNumberFormat="1" applyFont="1" applyFill="1" applyBorder="1" applyAlignment="1">
      <alignment vertical="top" wrapText="1"/>
    </xf>
    <xf numFmtId="0" fontId="5" fillId="2" borderId="1" xfId="0" applyFont="1" applyFill="1" applyBorder="1" applyAlignment="1">
      <alignment horizontal="right" vertical="top" wrapText="1"/>
    </xf>
    <xf numFmtId="3" fontId="2" fillId="2" borderId="1" xfId="0" applyNumberFormat="1" applyFont="1" applyFill="1" applyBorder="1" applyAlignment="1">
      <alignment horizontal="right" vertical="top" wrapText="1"/>
    </xf>
    <xf numFmtId="0" fontId="5" fillId="5" borderId="1" xfId="0" applyFont="1" applyFill="1" applyBorder="1" applyAlignment="1">
      <alignment horizontal="right" vertical="top" wrapText="1"/>
    </xf>
    <xf numFmtId="0" fontId="1" fillId="0" borderId="1" xfId="0" applyFont="1" applyBorder="1" applyAlignment="1">
      <alignment horizontal="right" vertical="top" wrapText="1"/>
    </xf>
    <xf numFmtId="49" fontId="5" fillId="5" borderId="2" xfId="0" applyNumberFormat="1" applyFont="1" applyFill="1" applyBorder="1" applyAlignment="1">
      <alignment horizontal="right" vertical="top" wrapText="1"/>
    </xf>
    <xf numFmtId="4" fontId="1" fillId="5" borderId="1" xfId="0" applyNumberFormat="1" applyFont="1" applyFill="1" applyBorder="1" applyAlignment="1">
      <alignment horizontal="right" vertical="top" wrapText="1"/>
    </xf>
    <xf numFmtId="166" fontId="2" fillId="2" borderId="0" xfId="0" applyNumberFormat="1" applyFont="1" applyFill="1" applyAlignment="1">
      <alignment horizontal="left" vertical="top" wrapText="1"/>
    </xf>
    <xf numFmtId="166" fontId="2" fillId="2" borderId="0" xfId="0" applyNumberFormat="1" applyFont="1" applyFill="1" applyAlignment="1">
      <alignment horizontal="right" vertical="top" wrapText="1"/>
    </xf>
    <xf numFmtId="166" fontId="5" fillId="2" borderId="0" xfId="0" applyNumberFormat="1" applyFont="1" applyFill="1" applyAlignment="1">
      <alignment horizontal="right" vertical="top" wrapText="1"/>
    </xf>
    <xf numFmtId="166" fontId="5" fillId="2" borderId="0" xfId="0" applyNumberFormat="1" applyFont="1" applyFill="1" applyAlignment="1">
      <alignment horizontal="right" vertical="top" textRotation="90" wrapText="1"/>
    </xf>
    <xf numFmtId="0" fontId="5" fillId="2" borderId="0" xfId="0" applyFont="1" applyFill="1" applyAlignment="1">
      <alignment horizontal="right"/>
    </xf>
    <xf numFmtId="0" fontId="21" fillId="5" borderId="1" xfId="4" applyFont="1" applyFill="1" applyBorder="1" applyAlignment="1">
      <alignment horizontal="center" vertical="top" wrapText="1"/>
    </xf>
    <xf numFmtId="49" fontId="37" fillId="5" borderId="1" xfId="0" applyNumberFormat="1" applyFont="1" applyFill="1" applyBorder="1" applyAlignment="1">
      <alignment horizontal="center" vertical="top" wrapText="1"/>
    </xf>
    <xf numFmtId="0" fontId="37" fillId="5" borderId="1" xfId="0" applyFont="1" applyFill="1" applyBorder="1" applyAlignment="1">
      <alignment horizontal="left" vertical="top" wrapText="1"/>
    </xf>
    <xf numFmtId="166" fontId="12" fillId="9" borderId="1" xfId="4" applyNumberFormat="1" applyFont="1" applyFill="1" applyBorder="1" applyAlignment="1">
      <alignment vertical="top" wrapText="1"/>
    </xf>
    <xf numFmtId="49" fontId="9" fillId="5" borderId="1" xfId="6" applyNumberFormat="1" applyFont="1" applyFill="1" applyBorder="1" applyAlignment="1">
      <alignment horizontal="right" vertical="top" wrapText="1"/>
    </xf>
    <xf numFmtId="49" fontId="21" fillId="0" borderId="2" xfId="0" applyNumberFormat="1" applyFont="1" applyBorder="1" applyAlignment="1">
      <alignment horizontal="left" vertical="top" wrapText="1"/>
    </xf>
    <xf numFmtId="0" fontId="21" fillId="5" borderId="2" xfId="4" applyFont="1" applyFill="1" applyBorder="1" applyAlignment="1">
      <alignment horizontal="left" vertical="top" wrapText="1"/>
    </xf>
    <xf numFmtId="0" fontId="21" fillId="5" borderId="8" xfId="4" applyFont="1" applyFill="1" applyBorder="1" applyAlignment="1">
      <alignment horizontal="left" vertical="top" wrapText="1"/>
    </xf>
    <xf numFmtId="49" fontId="21" fillId="5" borderId="2" xfId="4" applyNumberFormat="1" applyFont="1" applyFill="1" applyBorder="1" applyAlignment="1">
      <alignment horizontal="center" vertical="top" wrapText="1"/>
    </xf>
    <xf numFmtId="0" fontId="21" fillId="5" borderId="2" xfId="4" applyFont="1" applyFill="1" applyBorder="1" applyAlignment="1">
      <alignment horizontal="center" vertical="top" wrapText="1"/>
    </xf>
    <xf numFmtId="49" fontId="21" fillId="5" borderId="1" xfId="4" applyNumberFormat="1" applyFont="1" applyFill="1" applyBorder="1" applyAlignment="1">
      <alignment horizontal="center" vertical="top" wrapText="1"/>
    </xf>
    <xf numFmtId="49" fontId="37" fillId="5" borderId="1" xfId="0" applyNumberFormat="1" applyFont="1" applyFill="1" applyBorder="1" applyAlignment="1">
      <alignment horizontal="left" vertical="top" wrapText="1"/>
    </xf>
    <xf numFmtId="49" fontId="37" fillId="5" borderId="1" xfId="0" applyNumberFormat="1" applyFont="1" applyFill="1" applyBorder="1" applyAlignment="1">
      <alignment vertical="top" wrapText="1"/>
    </xf>
    <xf numFmtId="0" fontId="37" fillId="5" borderId="1" xfId="0" applyFont="1" applyFill="1" applyBorder="1" applyAlignment="1">
      <alignment horizontal="right" vertical="top" wrapText="1"/>
    </xf>
    <xf numFmtId="0" fontId="37" fillId="5" borderId="0" xfId="0" applyFont="1" applyFill="1" applyAlignment="1">
      <alignment horizontal="left" vertical="top" wrapText="1"/>
    </xf>
    <xf numFmtId="49" fontId="37" fillId="5" borderId="2" xfId="0" applyNumberFormat="1" applyFont="1" applyFill="1" applyBorder="1" applyAlignment="1">
      <alignment horizontal="center" vertical="top" wrapText="1"/>
    </xf>
    <xf numFmtId="49" fontId="37" fillId="5" borderId="2" xfId="0" applyNumberFormat="1" applyFont="1" applyFill="1" applyBorder="1" applyAlignment="1">
      <alignment horizontal="left" vertical="top" wrapText="1"/>
    </xf>
    <xf numFmtId="0" fontId="37" fillId="5" borderId="2" xfId="0" applyFont="1" applyFill="1" applyBorder="1" applyAlignment="1">
      <alignment horizontal="center" vertical="top" wrapText="1"/>
    </xf>
    <xf numFmtId="49" fontId="37" fillId="5" borderId="8" xfId="0" applyNumberFormat="1" applyFont="1" applyFill="1" applyBorder="1" applyAlignment="1">
      <alignment horizontal="center" vertical="top" wrapText="1"/>
    </xf>
    <xf numFmtId="49" fontId="37" fillId="5" borderId="8" xfId="0" applyNumberFormat="1" applyFont="1" applyFill="1" applyBorder="1" applyAlignment="1">
      <alignment horizontal="left" vertical="top" wrapText="1"/>
    </xf>
    <xf numFmtId="0" fontId="37" fillId="5" borderId="8" xfId="0" applyFont="1" applyFill="1" applyBorder="1" applyAlignment="1">
      <alignment horizontal="center" vertical="top" wrapText="1"/>
    </xf>
    <xf numFmtId="165" fontId="1" fillId="2" borderId="2" xfId="0" applyNumberFormat="1" applyFont="1" applyFill="1" applyBorder="1" applyAlignment="1">
      <alignment horizontal="left" vertical="top" wrapText="1"/>
    </xf>
    <xf numFmtId="49" fontId="1" fillId="5" borderId="8" xfId="0" applyNumberFormat="1" applyFont="1" applyFill="1" applyBorder="1" applyAlignment="1">
      <alignment horizontal="left" vertical="top" wrapText="1"/>
    </xf>
    <xf numFmtId="166" fontId="1" fillId="0" borderId="1" xfId="0" applyNumberFormat="1" applyFont="1" applyBorder="1" applyAlignment="1">
      <alignment vertical="top"/>
    </xf>
    <xf numFmtId="0" fontId="33" fillId="0" borderId="1" xfId="0" applyFont="1" applyBorder="1" applyAlignment="1">
      <alignment horizontal="left" wrapText="1"/>
    </xf>
    <xf numFmtId="49" fontId="21" fillId="5" borderId="8" xfId="0" applyNumberFormat="1" applyFont="1" applyFill="1" applyBorder="1" applyAlignment="1">
      <alignment horizontal="center" vertical="top" wrapText="1"/>
    </xf>
    <xf numFmtId="0" fontId="21" fillId="5" borderId="8" xfId="4" applyFont="1" applyFill="1" applyBorder="1" applyAlignment="1">
      <alignment vertical="top" wrapText="1"/>
    </xf>
    <xf numFmtId="166" fontId="1" fillId="5" borderId="1" xfId="0" applyNumberFormat="1" applyFont="1" applyFill="1" applyBorder="1" applyAlignment="1">
      <alignment horizontal="right" vertical="top"/>
    </xf>
    <xf numFmtId="0" fontId="6" fillId="5" borderId="14" xfId="0" applyFont="1" applyFill="1" applyBorder="1" applyAlignment="1">
      <alignment horizontal="center" vertical="center" wrapText="1"/>
    </xf>
    <xf numFmtId="49" fontId="1" fillId="5" borderId="0" xfId="0" applyNumberFormat="1" applyFont="1" applyFill="1" applyAlignment="1">
      <alignment wrapText="1"/>
    </xf>
    <xf numFmtId="49" fontId="2" fillId="5" borderId="0" xfId="0" applyNumberFormat="1" applyFont="1" applyFill="1" applyAlignment="1">
      <alignment wrapText="1"/>
    </xf>
    <xf numFmtId="0" fontId="1" fillId="5" borderId="0" xfId="0" applyFont="1" applyFill="1" applyAlignment="1">
      <alignment horizontal="right" wrapText="1"/>
    </xf>
    <xf numFmtId="0" fontId="3" fillId="5" borderId="0" xfId="0" applyFont="1" applyFill="1" applyAlignment="1">
      <alignment horizontal="center" vertical="center" wrapText="1"/>
    </xf>
    <xf numFmtId="49" fontId="6" fillId="6" borderId="1" xfId="0" applyNumberFormat="1" applyFont="1" applyFill="1" applyBorder="1" applyAlignment="1">
      <alignment vertical="center" wrapText="1"/>
    </xf>
    <xf numFmtId="166" fontId="1" fillId="5" borderId="1" xfId="1" applyNumberFormat="1" applyFont="1" applyFill="1" applyBorder="1" applyAlignment="1">
      <alignment horizontal="right" vertical="top"/>
    </xf>
    <xf numFmtId="166" fontId="1" fillId="5" borderId="2" xfId="0" applyNumberFormat="1" applyFont="1" applyFill="1" applyBorder="1" applyAlignment="1">
      <alignment horizontal="right" vertical="top" wrapText="1"/>
    </xf>
    <xf numFmtId="1" fontId="1" fillId="5" borderId="1" xfId="0" applyNumberFormat="1" applyFont="1" applyFill="1" applyBorder="1" applyAlignment="1">
      <alignment vertical="top" wrapText="1"/>
    </xf>
    <xf numFmtId="49" fontId="2" fillId="5" borderId="1" xfId="0" applyNumberFormat="1" applyFont="1" applyFill="1" applyBorder="1" applyAlignment="1">
      <alignment vertical="top" wrapText="1"/>
    </xf>
    <xf numFmtId="165" fontId="1" fillId="5" borderId="1" xfId="0" applyNumberFormat="1" applyFont="1" applyFill="1" applyBorder="1" applyAlignment="1">
      <alignment horizontal="right" vertical="top" wrapText="1"/>
    </xf>
    <xf numFmtId="165" fontId="1" fillId="0" borderId="1" xfId="0" applyNumberFormat="1" applyFont="1" applyBorder="1" applyAlignment="1">
      <alignment horizontal="right" vertical="top" wrapText="1"/>
    </xf>
    <xf numFmtId="49" fontId="2" fillId="0" borderId="1" xfId="0" applyNumberFormat="1" applyFont="1" applyBorder="1" applyAlignment="1">
      <alignment vertical="top" wrapText="1"/>
    </xf>
    <xf numFmtId="165" fontId="1" fillId="0" borderId="1" xfId="0" applyNumberFormat="1" applyFont="1" applyBorder="1" applyAlignment="1">
      <alignment horizontal="left" vertical="top" wrapText="1"/>
    </xf>
    <xf numFmtId="166" fontId="1" fillId="5" borderId="1" xfId="7" applyNumberFormat="1" applyFont="1" applyFill="1" applyBorder="1" applyAlignment="1">
      <alignment horizontal="right" vertical="top" wrapText="1"/>
    </xf>
    <xf numFmtId="165" fontId="2" fillId="5" borderId="1" xfId="0" applyNumberFormat="1" applyFont="1" applyFill="1" applyBorder="1" applyAlignment="1">
      <alignment horizontal="left" vertical="top" wrapText="1"/>
    </xf>
    <xf numFmtId="0" fontId="6" fillId="4" borderId="1" xfId="0" applyFont="1" applyFill="1" applyBorder="1" applyAlignment="1">
      <alignment vertical="top" wrapText="1"/>
    </xf>
    <xf numFmtId="166" fontId="1" fillId="5" borderId="1" xfId="1" applyNumberFormat="1" applyFont="1" applyFill="1" applyBorder="1" applyAlignment="1">
      <alignment horizontal="right" vertical="top" wrapText="1"/>
    </xf>
    <xf numFmtId="0" fontId="1" fillId="4" borderId="1" xfId="0" applyFont="1" applyFill="1" applyBorder="1" applyAlignment="1">
      <alignment horizontal="left" vertical="top" wrapText="1"/>
    </xf>
    <xf numFmtId="0" fontId="1" fillId="4" borderId="10" xfId="0" applyFont="1" applyFill="1" applyBorder="1" applyAlignment="1">
      <alignment vertical="top" wrapText="1"/>
    </xf>
    <xf numFmtId="0" fontId="1" fillId="4" borderId="1" xfId="0" applyFont="1" applyFill="1" applyBorder="1" applyAlignment="1">
      <alignment vertical="top" wrapText="1"/>
    </xf>
    <xf numFmtId="0" fontId="1" fillId="4" borderId="2" xfId="0" applyFont="1" applyFill="1" applyBorder="1" applyAlignment="1">
      <alignment vertical="top" wrapText="1"/>
    </xf>
    <xf numFmtId="165" fontId="1" fillId="5" borderId="2" xfId="0" applyNumberFormat="1" applyFont="1" applyFill="1" applyBorder="1" applyAlignment="1">
      <alignment horizontal="left" vertical="top" wrapText="1"/>
    </xf>
    <xf numFmtId="166" fontId="6" fillId="12" borderId="1" xfId="0" applyNumberFormat="1" applyFont="1" applyFill="1" applyBorder="1" applyAlignment="1">
      <alignment horizontal="right" vertical="top" wrapText="1"/>
    </xf>
    <xf numFmtId="0" fontId="1" fillId="5" borderId="0" xfId="0" applyFont="1" applyFill="1" applyAlignment="1">
      <alignment vertical="top" wrapText="1"/>
    </xf>
    <xf numFmtId="166" fontId="6" fillId="6" borderId="1" xfId="4" applyNumberFormat="1" applyFont="1" applyFill="1" applyBorder="1" applyAlignment="1">
      <alignment horizontal="right" wrapText="1"/>
    </xf>
    <xf numFmtId="49" fontId="1" fillId="0" borderId="0" xfId="0" applyNumberFormat="1" applyFont="1" applyAlignment="1">
      <alignment wrapText="1"/>
    </xf>
    <xf numFmtId="0" fontId="1" fillId="0" borderId="0" xfId="0" applyFont="1" applyAlignment="1">
      <alignment horizontal="right" wrapText="1"/>
    </xf>
    <xf numFmtId="49" fontId="9" fillId="0" borderId="1" xfId="0" applyNumberFormat="1" applyFont="1" applyBorder="1" applyAlignment="1">
      <alignment horizontal="right" vertical="top" wrapText="1"/>
    </xf>
    <xf numFmtId="166" fontId="1" fillId="0" borderId="0" xfId="0" applyNumberFormat="1" applyFont="1" applyAlignment="1">
      <alignment horizontal="right" vertical="top" wrapText="1"/>
    </xf>
    <xf numFmtId="0" fontId="1" fillId="0" borderId="0" xfId="0" applyFont="1" applyAlignment="1">
      <alignment horizontal="right" vertical="top" wrapText="1"/>
    </xf>
    <xf numFmtId="14" fontId="6" fillId="0" borderId="0" xfId="0" applyNumberFormat="1" applyFont="1" applyAlignment="1">
      <alignment horizontal="right"/>
    </xf>
    <xf numFmtId="166" fontId="11" fillId="0" borderId="0" xfId="0" applyNumberFormat="1" applyFont="1"/>
    <xf numFmtId="166" fontId="1" fillId="5" borderId="9" xfId="0" applyNumberFormat="1" applyFont="1" applyFill="1" applyBorder="1" applyAlignment="1">
      <alignment horizontal="right" vertical="top" wrapText="1"/>
    </xf>
    <xf numFmtId="49" fontId="1" fillId="5" borderId="8" xfId="0" applyNumberFormat="1" applyFont="1" applyFill="1" applyBorder="1" applyAlignment="1">
      <alignment horizontal="right" vertical="top" wrapText="1"/>
    </xf>
    <xf numFmtId="49" fontId="36" fillId="5" borderId="1" xfId="0" applyNumberFormat="1" applyFont="1" applyFill="1" applyBorder="1" applyAlignment="1">
      <alignment vertical="top" wrapText="1"/>
    </xf>
    <xf numFmtId="166" fontId="36" fillId="5" borderId="1" xfId="0" applyNumberFormat="1" applyFont="1" applyFill="1" applyBorder="1" applyAlignment="1">
      <alignment vertical="top" wrapText="1"/>
    </xf>
    <xf numFmtId="49" fontId="36" fillId="5" borderId="8" xfId="0" applyNumberFormat="1" applyFont="1" applyFill="1" applyBorder="1" applyAlignment="1">
      <alignment horizontal="left" vertical="top" wrapText="1"/>
    </xf>
    <xf numFmtId="49" fontId="21" fillId="5" borderId="2" xfId="4" applyNumberFormat="1" applyFont="1" applyFill="1" applyBorder="1" applyAlignment="1">
      <alignment horizontal="right" vertical="top" wrapText="1"/>
    </xf>
    <xf numFmtId="49" fontId="22" fillId="6" borderId="1" xfId="0" applyNumberFormat="1" applyFont="1" applyFill="1" applyBorder="1" applyAlignment="1">
      <alignment horizontal="right" vertical="center" wrapText="1"/>
    </xf>
    <xf numFmtId="0" fontId="21" fillId="0" borderId="1" xfId="0" applyFont="1" applyBorder="1" applyAlignment="1">
      <alignment horizontal="right" vertical="top" wrapText="1"/>
    </xf>
    <xf numFmtId="0" fontId="21" fillId="0" borderId="1" xfId="0" applyFont="1" applyBorder="1" applyAlignment="1">
      <alignment horizontal="right" vertical="center" wrapText="1"/>
    </xf>
    <xf numFmtId="0" fontId="21" fillId="0" borderId="8" xfId="4" applyFont="1" applyBorder="1" applyAlignment="1">
      <alignment horizontal="right" vertical="top" wrapText="1"/>
    </xf>
    <xf numFmtId="0" fontId="21" fillId="5" borderId="1" xfId="4" applyFont="1" applyFill="1" applyBorder="1" applyAlignment="1">
      <alignment horizontal="right" vertical="top" wrapText="1"/>
    </xf>
    <xf numFmtId="0" fontId="21" fillId="5" borderId="8" xfId="4" applyFont="1" applyFill="1" applyBorder="1" applyAlignment="1">
      <alignment horizontal="right" vertical="top" wrapText="1"/>
    </xf>
    <xf numFmtId="49" fontId="21" fillId="5" borderId="1" xfId="4" applyNumberFormat="1" applyFont="1" applyFill="1" applyBorder="1" applyAlignment="1">
      <alignment horizontal="right" vertical="top" wrapText="1"/>
    </xf>
    <xf numFmtId="0" fontId="30" fillId="0" borderId="0" xfId="4" applyFont="1" applyAlignment="1">
      <alignment horizontal="right" vertical="top" wrapText="1"/>
    </xf>
    <xf numFmtId="0" fontId="21" fillId="0" borderId="0" xfId="4" applyFont="1" applyAlignment="1">
      <alignment horizontal="right" vertical="top" wrapText="1"/>
    </xf>
    <xf numFmtId="0" fontId="21" fillId="0" borderId="0" xfId="0" applyFont="1" applyAlignment="1">
      <alignment horizontal="right" vertical="top" wrapText="1"/>
    </xf>
    <xf numFmtId="0" fontId="14" fillId="0" borderId="0" xfId="0" applyFont="1" applyAlignment="1">
      <alignment horizontal="right" wrapText="1"/>
    </xf>
    <xf numFmtId="49" fontId="21" fillId="0" borderId="2" xfId="0" applyNumberFormat="1" applyFont="1" applyBorder="1" applyAlignment="1">
      <alignment horizontal="right" vertical="top" wrapText="1"/>
    </xf>
    <xf numFmtId="0" fontId="21" fillId="5" borderId="8" xfId="0" applyFont="1" applyFill="1" applyBorder="1" applyAlignment="1">
      <alignment horizontal="right" vertical="top" wrapText="1"/>
    </xf>
    <xf numFmtId="166" fontId="21" fillId="0" borderId="1" xfId="0" applyNumberFormat="1" applyFont="1" applyBorder="1" applyAlignment="1">
      <alignment vertical="top"/>
    </xf>
    <xf numFmtId="0" fontId="1" fillId="0" borderId="1" xfId="0" applyFont="1" applyBorder="1" applyAlignment="1">
      <alignment vertical="top"/>
    </xf>
    <xf numFmtId="165" fontId="1" fillId="0" borderId="1" xfId="0" applyNumberFormat="1" applyFont="1" applyBorder="1" applyAlignment="1">
      <alignment vertical="top"/>
    </xf>
    <xf numFmtId="49" fontId="14" fillId="5" borderId="0" xfId="0" applyNumberFormat="1" applyFont="1" applyFill="1" applyAlignment="1">
      <alignment horizontal="left" wrapText="1"/>
    </xf>
    <xf numFmtId="0" fontId="21" fillId="5" borderId="0" xfId="4" applyFont="1" applyFill="1" applyAlignment="1">
      <alignment horizontal="left" vertical="top" wrapText="1"/>
    </xf>
    <xf numFmtId="0" fontId="21" fillId="5" borderId="0" xfId="0" applyFont="1" applyFill="1" applyAlignment="1">
      <alignment horizontal="left"/>
    </xf>
    <xf numFmtId="166" fontId="35" fillId="0" borderId="0" xfId="0" applyNumberFormat="1" applyFont="1"/>
    <xf numFmtId="0" fontId="31" fillId="0" borderId="0" xfId="0" applyFont="1" applyAlignment="1">
      <alignment vertical="top" wrapText="1"/>
    </xf>
    <xf numFmtId="0" fontId="39" fillId="0" borderId="0" xfId="0" applyFont="1" applyAlignment="1">
      <alignment wrapText="1"/>
    </xf>
    <xf numFmtId="166" fontId="1" fillId="5" borderId="0" xfId="0" applyNumberFormat="1" applyFont="1" applyFill="1" applyAlignment="1">
      <alignment horizontal="right" vertical="top" wrapText="1"/>
    </xf>
    <xf numFmtId="0" fontId="40" fillId="0" borderId="0" xfId="0" applyFont="1" applyAlignment="1">
      <alignment horizontal="left" vertical="top" wrapText="1"/>
    </xf>
    <xf numFmtId="0" fontId="40" fillId="0" borderId="0" xfId="0" applyFont="1" applyAlignment="1">
      <alignment vertical="top" wrapText="1"/>
    </xf>
    <xf numFmtId="166" fontId="1" fillId="5" borderId="0" xfId="0" applyNumberFormat="1" applyFont="1" applyFill="1" applyAlignment="1">
      <alignment vertical="top" wrapText="1"/>
    </xf>
    <xf numFmtId="0" fontId="22" fillId="0" borderId="0" xfId="0" applyFont="1" applyAlignment="1">
      <alignment horizontal="center" vertical="center" wrapText="1"/>
    </xf>
    <xf numFmtId="0" fontId="0" fillId="0" borderId="0" xfId="0" applyAlignment="1">
      <alignment vertical="top" wrapText="1"/>
    </xf>
    <xf numFmtId="0" fontId="12" fillId="0" borderId="27" xfId="0" applyFont="1" applyBorder="1" applyAlignment="1">
      <alignment horizontal="center" vertical="center" wrapText="1"/>
    </xf>
    <xf numFmtId="0" fontId="12" fillId="0" borderId="28" xfId="0" applyFont="1" applyBorder="1" applyAlignment="1">
      <alignment vertical="center" wrapText="1"/>
    </xf>
    <xf numFmtId="0" fontId="21" fillId="0" borderId="28" xfId="0" applyFont="1" applyBorder="1" applyAlignment="1">
      <alignment horizontal="center" vertical="center" wrapText="1"/>
    </xf>
    <xf numFmtId="0" fontId="21" fillId="0" borderId="27" xfId="0" applyFont="1" applyBorder="1" applyAlignment="1">
      <alignment horizontal="justify" vertical="center" wrapText="1"/>
    </xf>
    <xf numFmtId="0" fontId="21" fillId="0" borderId="27" xfId="0" applyFont="1" applyBorder="1" applyAlignment="1">
      <alignment horizontal="center" vertical="center" wrapText="1"/>
    </xf>
    <xf numFmtId="0" fontId="21" fillId="0" borderId="28" xfId="0" applyFont="1" applyBorder="1" applyAlignment="1">
      <alignment vertical="center" wrapText="1"/>
    </xf>
    <xf numFmtId="0" fontId="0" fillId="0" borderId="28" xfId="0" applyBorder="1" applyAlignment="1">
      <alignment vertical="top" wrapText="1"/>
    </xf>
    <xf numFmtId="0" fontId="0" fillId="0" borderId="27" xfId="0" applyBorder="1" applyAlignment="1">
      <alignment vertical="top" wrapText="1"/>
    </xf>
    <xf numFmtId="3" fontId="47" fillId="0" borderId="28" xfId="0" applyNumberFormat="1" applyFont="1" applyBorder="1" applyAlignment="1">
      <alignment horizontal="center" vertical="center" wrapText="1"/>
    </xf>
    <xf numFmtId="3" fontId="21" fillId="0" borderId="28" xfId="0" applyNumberFormat="1" applyFont="1" applyBorder="1" applyAlignment="1">
      <alignment horizontal="center" vertical="center" wrapText="1"/>
    </xf>
    <xf numFmtId="3" fontId="31" fillId="0" borderId="27" xfId="0" applyNumberFormat="1" applyFont="1" applyBorder="1" applyAlignment="1">
      <alignment horizontal="center" vertical="center" wrapText="1"/>
    </xf>
    <xf numFmtId="0" fontId="47" fillId="0" borderId="28" xfId="0" applyFont="1" applyBorder="1" applyAlignment="1">
      <alignment horizontal="center" vertical="center" wrapText="1"/>
    </xf>
    <xf numFmtId="0" fontId="31" fillId="0" borderId="27" xfId="0" applyFont="1" applyBorder="1" applyAlignment="1">
      <alignment horizontal="center" vertical="center" wrapText="1"/>
    </xf>
    <xf numFmtId="3" fontId="21" fillId="0" borderId="28" xfId="0" applyNumberFormat="1" applyFont="1" applyBorder="1" applyAlignment="1">
      <alignment vertical="center" wrapText="1"/>
    </xf>
    <xf numFmtId="0" fontId="31" fillId="0" borderId="27" xfId="0" applyFont="1" applyBorder="1" applyAlignment="1">
      <alignment vertical="center" wrapText="1"/>
    </xf>
    <xf numFmtId="0" fontId="21" fillId="0" borderId="27" xfId="0" applyFont="1" applyBorder="1" applyAlignment="1">
      <alignment vertical="center" wrapText="1"/>
    </xf>
    <xf numFmtId="0" fontId="21" fillId="0" borderId="27" xfId="0" applyFont="1" applyBorder="1" applyAlignment="1">
      <alignment vertical="top" wrapText="1"/>
    </xf>
    <xf numFmtId="3" fontId="21" fillId="0" borderId="27" xfId="0" applyNumberFormat="1" applyFont="1" applyBorder="1" applyAlignment="1">
      <alignment horizontal="center" vertical="center" wrapText="1"/>
    </xf>
    <xf numFmtId="3" fontId="23" fillId="0" borderId="27" xfId="0" applyNumberFormat="1" applyFont="1" applyBorder="1" applyAlignment="1">
      <alignment horizontal="center" vertical="center" wrapText="1"/>
    </xf>
    <xf numFmtId="0" fontId="30" fillId="0" borderId="0" xfId="0" applyFont="1" applyAlignment="1">
      <alignment horizontal="center" vertical="center" wrapText="1"/>
    </xf>
    <xf numFmtId="0" fontId="0" fillId="0" borderId="0" xfId="0" applyAlignment="1">
      <alignment wrapText="1"/>
    </xf>
    <xf numFmtId="0" fontId="30" fillId="0" borderId="0" xfId="0" applyFont="1" applyAlignment="1">
      <alignment vertical="center" wrapText="1"/>
    </xf>
    <xf numFmtId="0" fontId="30" fillId="0" borderId="0" xfId="0" applyFont="1" applyAlignment="1">
      <alignment horizontal="left" vertical="center" wrapText="1"/>
    </xf>
    <xf numFmtId="0" fontId="30" fillId="0" borderId="0" xfId="0" applyFont="1" applyAlignment="1">
      <alignment horizontal="justify" vertical="center" wrapText="1"/>
    </xf>
    <xf numFmtId="0" fontId="43" fillId="0" borderId="0" xfId="0" applyFont="1" applyAlignment="1">
      <alignment horizontal="justify" vertical="center" wrapText="1"/>
    </xf>
    <xf numFmtId="0" fontId="45" fillId="0" borderId="0" xfId="0" applyFont="1" applyAlignment="1">
      <alignment horizontal="justify" vertical="center" wrapText="1"/>
    </xf>
    <xf numFmtId="0" fontId="46" fillId="0" borderId="0" xfId="0" applyFont="1" applyAlignment="1">
      <alignment horizontal="center" vertical="center" wrapText="1"/>
    </xf>
    <xf numFmtId="0" fontId="22" fillId="0" borderId="0" xfId="0" applyFont="1" applyAlignment="1">
      <alignment vertical="center" wrapText="1"/>
    </xf>
    <xf numFmtId="0" fontId="22" fillId="0" borderId="0" xfId="0" applyFont="1" applyAlignment="1">
      <alignment horizontal="justify" vertical="center" wrapText="1"/>
    </xf>
    <xf numFmtId="0" fontId="0" fillId="0" borderId="0" xfId="0" applyAlignment="1">
      <alignment horizontal="left" wrapText="1"/>
    </xf>
    <xf numFmtId="49" fontId="6" fillId="9" borderId="1" xfId="0" applyNumberFormat="1" applyFont="1" applyFill="1" applyBorder="1" applyAlignment="1">
      <alignment horizontal="right" vertical="top" wrapText="1"/>
    </xf>
    <xf numFmtId="49" fontId="9" fillId="9" borderId="1" xfId="0" applyNumberFormat="1" applyFont="1" applyFill="1" applyBorder="1" applyAlignment="1">
      <alignment horizontal="right" vertical="top" wrapText="1"/>
    </xf>
    <xf numFmtId="49" fontId="21" fillId="5" borderId="2" xfId="0" applyNumberFormat="1" applyFont="1" applyFill="1" applyBorder="1" applyAlignment="1">
      <alignment horizontal="left" vertical="top" wrapText="1"/>
    </xf>
    <xf numFmtId="0" fontId="21" fillId="0" borderId="2" xfId="0" applyFont="1" applyBorder="1" applyAlignment="1">
      <alignment horizontal="left" vertical="top" wrapText="1"/>
    </xf>
    <xf numFmtId="0" fontId="21" fillId="0" borderId="8" xfId="0" applyFont="1" applyBorder="1" applyAlignment="1">
      <alignment horizontal="left" vertical="top" wrapText="1"/>
    </xf>
    <xf numFmtId="0" fontId="21" fillId="5" borderId="8" xfId="0" applyFont="1" applyFill="1" applyBorder="1" applyAlignment="1">
      <alignment horizontal="center" vertical="top" wrapText="1"/>
    </xf>
    <xf numFmtId="0" fontId="21" fillId="0" borderId="10" xfId="0" applyFont="1" applyBorder="1" applyAlignment="1">
      <alignment horizontal="center" vertical="top" wrapText="1"/>
    </xf>
    <xf numFmtId="49" fontId="36" fillId="5" borderId="8" xfId="0" applyNumberFormat="1" applyFont="1" applyFill="1" applyBorder="1" applyAlignment="1">
      <alignment horizontal="center" vertical="top" wrapText="1"/>
    </xf>
    <xf numFmtId="0" fontId="12" fillId="0" borderId="1" xfId="0" applyFont="1" applyBorder="1" applyAlignment="1">
      <alignment vertical="top" wrapText="1"/>
    </xf>
    <xf numFmtId="166" fontId="21" fillId="5" borderId="8" xfId="0" applyNumberFormat="1" applyFont="1" applyFill="1" applyBorder="1" applyAlignment="1">
      <alignment horizontal="right" vertical="top" wrapText="1"/>
    </xf>
    <xf numFmtId="49" fontId="1" fillId="5" borderId="2" xfId="0" applyNumberFormat="1" applyFont="1" applyFill="1" applyBorder="1" applyAlignment="1">
      <alignment horizontal="center" vertical="top" wrapText="1"/>
    </xf>
    <xf numFmtId="49" fontId="1" fillId="5" borderId="10" xfId="0" applyNumberFormat="1" applyFont="1" applyFill="1" applyBorder="1" applyAlignment="1">
      <alignment horizontal="center" vertical="top" wrapText="1"/>
    </xf>
    <xf numFmtId="49" fontId="1" fillId="5" borderId="8" xfId="0" applyNumberFormat="1" applyFont="1" applyFill="1" applyBorder="1" applyAlignment="1">
      <alignment horizontal="center" vertical="top" wrapText="1"/>
    </xf>
    <xf numFmtId="49" fontId="1" fillId="0" borderId="2" xfId="0" applyNumberFormat="1" applyFont="1" applyBorder="1" applyAlignment="1">
      <alignment horizontal="left" vertical="top" wrapText="1"/>
    </xf>
    <xf numFmtId="49" fontId="1" fillId="0" borderId="8" xfId="0" applyNumberFormat="1" applyFont="1" applyBorder="1" applyAlignment="1">
      <alignment horizontal="left" vertical="top" wrapText="1"/>
    </xf>
    <xf numFmtId="49" fontId="1" fillId="5" borderId="2" xfId="0" applyNumberFormat="1" applyFont="1" applyFill="1" applyBorder="1" applyAlignment="1">
      <alignment horizontal="left" vertical="top" wrapText="1"/>
    </xf>
    <xf numFmtId="49" fontId="1" fillId="5" borderId="8" xfId="0" applyNumberFormat="1" applyFont="1" applyFill="1" applyBorder="1" applyAlignment="1">
      <alignment horizontal="left" vertical="top" wrapText="1"/>
    </xf>
    <xf numFmtId="49" fontId="1" fillId="0" borderId="2" xfId="0" applyNumberFormat="1" applyFont="1" applyBorder="1" applyAlignment="1">
      <alignment horizontal="center" vertical="top" wrapText="1"/>
    </xf>
    <xf numFmtId="49" fontId="1" fillId="0" borderId="8" xfId="0" applyNumberFormat="1" applyFont="1" applyBorder="1" applyAlignment="1">
      <alignment horizontal="center" vertical="top" wrapText="1"/>
    </xf>
    <xf numFmtId="0" fontId="1" fillId="5" borderId="1" xfId="0" applyFont="1" applyFill="1" applyBorder="1" applyAlignment="1">
      <alignment horizontal="right" vertical="top" wrapText="1"/>
    </xf>
    <xf numFmtId="0" fontId="1" fillId="5" borderId="2" xfId="0" applyFont="1" applyFill="1" applyBorder="1" applyAlignment="1">
      <alignment horizontal="left" vertical="top" wrapText="1"/>
    </xf>
    <xf numFmtId="0" fontId="1" fillId="5" borderId="8" xfId="0" applyFont="1" applyFill="1" applyBorder="1" applyAlignment="1">
      <alignment horizontal="left" vertical="top" wrapText="1"/>
    </xf>
    <xf numFmtId="0" fontId="1" fillId="5" borderId="2" xfId="0" applyFont="1" applyFill="1" applyBorder="1" applyAlignment="1">
      <alignment horizontal="center" vertical="top" wrapText="1"/>
    </xf>
    <xf numFmtId="0" fontId="1" fillId="5" borderId="8" xfId="0" applyFont="1" applyFill="1" applyBorder="1" applyAlignment="1">
      <alignment horizontal="center" vertical="top" wrapText="1"/>
    </xf>
    <xf numFmtId="49" fontId="1" fillId="5" borderId="1" xfId="0" applyNumberFormat="1" applyFont="1" applyFill="1" applyBorder="1" applyAlignment="1">
      <alignment horizontal="center" vertical="top" wrapText="1"/>
    </xf>
    <xf numFmtId="0" fontId="7" fillId="5" borderId="15" xfId="0" applyFont="1" applyFill="1" applyBorder="1" applyAlignment="1">
      <alignment horizontal="left" vertical="top" wrapText="1"/>
    </xf>
    <xf numFmtId="49" fontId="1" fillId="0" borderId="1" xfId="4" applyNumberFormat="1" applyFont="1" applyBorder="1" applyAlignment="1">
      <alignment horizontal="left" wrapText="1"/>
    </xf>
    <xf numFmtId="49" fontId="6" fillId="5" borderId="1" xfId="0" applyNumberFormat="1" applyFont="1" applyFill="1" applyBorder="1" applyAlignment="1">
      <alignment horizontal="right" vertical="top" wrapText="1"/>
    </xf>
    <xf numFmtId="49" fontId="6" fillId="10" borderId="1" xfId="0" applyNumberFormat="1" applyFont="1" applyFill="1" applyBorder="1" applyAlignment="1">
      <alignment horizontal="center" vertical="center" textRotation="90" wrapText="1"/>
    </xf>
    <xf numFmtId="166" fontId="1" fillId="5" borderId="1" xfId="0" applyNumberFormat="1" applyFont="1" applyFill="1" applyBorder="1" applyAlignment="1">
      <alignment horizontal="right" vertical="top" wrapText="1"/>
    </xf>
    <xf numFmtId="0" fontId="1" fillId="5" borderId="1" xfId="0" applyFont="1" applyFill="1" applyBorder="1" applyAlignment="1">
      <alignment vertical="top" wrapText="1"/>
    </xf>
    <xf numFmtId="49" fontId="1" fillId="5" borderId="10" xfId="0" applyNumberFormat="1" applyFont="1" applyFill="1" applyBorder="1" applyAlignment="1">
      <alignment horizontal="left" vertical="top" wrapText="1"/>
    </xf>
    <xf numFmtId="49" fontId="4" fillId="6" borderId="1" xfId="0" applyNumberFormat="1" applyFont="1" applyFill="1" applyBorder="1" applyAlignment="1">
      <alignment horizontal="left" vertical="center" wrapText="1"/>
    </xf>
    <xf numFmtId="49" fontId="6" fillId="10" borderId="1" xfId="0" applyNumberFormat="1" applyFont="1" applyFill="1" applyBorder="1" applyAlignment="1">
      <alignment horizontal="center" vertical="center" wrapText="1"/>
    </xf>
    <xf numFmtId="0" fontId="1" fillId="5" borderId="1" xfId="0" applyFont="1" applyFill="1" applyBorder="1" applyAlignment="1">
      <alignment horizontal="left" vertical="top" wrapText="1"/>
    </xf>
    <xf numFmtId="49" fontId="1" fillId="5" borderId="1" xfId="0" applyNumberFormat="1" applyFont="1" applyFill="1" applyBorder="1" applyAlignment="1">
      <alignment horizontal="left" vertical="top" wrapText="1"/>
    </xf>
    <xf numFmtId="49" fontId="1" fillId="5" borderId="1" xfId="0" applyNumberFormat="1" applyFont="1" applyFill="1" applyBorder="1" applyAlignment="1">
      <alignment vertical="top" wrapText="1"/>
    </xf>
    <xf numFmtId="0" fontId="1" fillId="5" borderId="10" xfId="0" applyFont="1" applyFill="1" applyBorder="1" applyAlignment="1">
      <alignment horizontal="left" vertical="top" wrapText="1"/>
    </xf>
    <xf numFmtId="49" fontId="1" fillId="0" borderId="1" xfId="0" applyNumberFormat="1" applyFont="1" applyBorder="1" applyAlignment="1">
      <alignment horizontal="center" vertical="top" wrapText="1"/>
    </xf>
    <xf numFmtId="0" fontId="9" fillId="5" borderId="1" xfId="0" applyFont="1" applyFill="1" applyBorder="1" applyAlignment="1">
      <alignment horizontal="left" vertical="top" wrapText="1"/>
    </xf>
    <xf numFmtId="49" fontId="1" fillId="0" borderId="10" xfId="0" applyNumberFormat="1" applyFont="1" applyBorder="1" applyAlignment="1">
      <alignment horizontal="center" vertical="top" wrapText="1"/>
    </xf>
    <xf numFmtId="49" fontId="9" fillId="9" borderId="1" xfId="0" applyNumberFormat="1" applyFont="1" applyFill="1" applyBorder="1" applyAlignment="1">
      <alignment horizontal="right" vertical="top" wrapText="1"/>
    </xf>
    <xf numFmtId="0" fontId="6" fillId="10" borderId="1" xfId="0" applyFont="1" applyFill="1" applyBorder="1" applyAlignment="1">
      <alignment horizontal="center" vertical="center" wrapText="1"/>
    </xf>
    <xf numFmtId="0" fontId="6" fillId="10" borderId="1" xfId="0" applyFont="1" applyFill="1" applyBorder="1" applyAlignment="1">
      <alignment horizontal="center" vertical="center" textRotation="90" wrapText="1"/>
    </xf>
    <xf numFmtId="0" fontId="1" fillId="5" borderId="2" xfId="0" applyFont="1" applyFill="1" applyBorder="1" applyAlignment="1">
      <alignment horizontal="right" vertical="top" wrapText="1"/>
    </xf>
    <xf numFmtId="0" fontId="1" fillId="5" borderId="8" xfId="0" applyFont="1" applyFill="1" applyBorder="1" applyAlignment="1">
      <alignment horizontal="right" vertical="top" wrapText="1"/>
    </xf>
    <xf numFmtId="49" fontId="6" fillId="9" borderId="1" xfId="0" applyNumberFormat="1" applyFont="1" applyFill="1" applyBorder="1" applyAlignment="1">
      <alignment horizontal="right" vertical="top" wrapText="1"/>
    </xf>
    <xf numFmtId="49" fontId="9" fillId="14" borderId="1" xfId="4" applyNumberFormat="1" applyFont="1" applyFill="1" applyBorder="1" applyAlignment="1">
      <alignment horizontal="right" vertical="top" wrapText="1"/>
    </xf>
    <xf numFmtId="49" fontId="4" fillId="6" borderId="1" xfId="0" applyNumberFormat="1" applyFont="1" applyFill="1" applyBorder="1" applyAlignment="1">
      <alignment horizontal="right" vertical="top" wrapText="1"/>
    </xf>
    <xf numFmtId="49" fontId="9" fillId="6" borderId="1" xfId="4" applyNumberFormat="1" applyFont="1" applyFill="1" applyBorder="1" applyAlignment="1">
      <alignment horizontal="right" wrapText="1"/>
    </xf>
    <xf numFmtId="0" fontId="9" fillId="5" borderId="0" xfId="0" applyFont="1" applyFill="1" applyAlignment="1">
      <alignment horizontal="right" vertical="top" wrapText="1"/>
    </xf>
    <xf numFmtId="0" fontId="4" fillId="5" borderId="0" xfId="0" applyFont="1" applyFill="1" applyAlignment="1">
      <alignment horizontal="center" wrapText="1"/>
    </xf>
    <xf numFmtId="0" fontId="1" fillId="2" borderId="14" xfId="0" applyFont="1" applyFill="1" applyBorder="1" applyAlignment="1">
      <alignment horizontal="center"/>
    </xf>
    <xf numFmtId="0" fontId="22" fillId="0" borderId="0" xfId="0" applyFont="1" applyAlignment="1">
      <alignment horizontal="center" vertical="center" wrapText="1"/>
    </xf>
    <xf numFmtId="0" fontId="30" fillId="0" borderId="0" xfId="0" applyFont="1" applyAlignment="1">
      <alignment horizontal="left" vertical="center" wrapText="1"/>
    </xf>
    <xf numFmtId="0" fontId="51" fillId="0" borderId="0" xfId="0" applyFont="1" applyAlignment="1">
      <alignment horizontal="right" wrapText="1"/>
    </xf>
    <xf numFmtId="0" fontId="51" fillId="0" borderId="0" xfId="0" applyFont="1" applyAlignment="1">
      <alignment horizontal="right" vertical="center" wrapText="1"/>
    </xf>
    <xf numFmtId="0" fontId="43" fillId="0" borderId="0" xfId="0" applyFont="1" applyAlignment="1">
      <alignment horizontal="left" vertical="center" wrapText="1"/>
    </xf>
    <xf numFmtId="3" fontId="21" fillId="0" borderId="22" xfId="0" applyNumberFormat="1" applyFont="1" applyBorder="1" applyAlignment="1">
      <alignment horizontal="center" vertical="center" wrapText="1"/>
    </xf>
    <xf numFmtId="3" fontId="21" fillId="0" borderId="26" xfId="0" applyNumberFormat="1"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22" fillId="0" borderId="0" xfId="0" applyFont="1" applyAlignment="1">
      <alignment horizontal="center" vertical="top" wrapText="1"/>
    </xf>
    <xf numFmtId="0" fontId="12" fillId="0" borderId="30" xfId="0" applyFont="1" applyBorder="1" applyAlignment="1">
      <alignment horizontal="right" vertical="center" wrapText="1"/>
    </xf>
    <xf numFmtId="0" fontId="46" fillId="0" borderId="0" xfId="0" applyFont="1" applyAlignment="1">
      <alignment horizontal="left" vertical="center" wrapText="1"/>
    </xf>
    <xf numFmtId="0" fontId="21" fillId="0" borderId="22" xfId="0" applyFont="1" applyBorder="1" applyAlignment="1">
      <alignment vertical="center" wrapText="1"/>
    </xf>
    <xf numFmtId="0" fontId="21" fillId="0" borderId="29" xfId="0" applyFont="1" applyBorder="1" applyAlignment="1">
      <alignment vertical="center" wrapText="1"/>
    </xf>
    <xf numFmtId="0" fontId="21" fillId="0" borderId="26" xfId="0" applyFont="1" applyBorder="1" applyAlignment="1">
      <alignment vertical="center" wrapText="1"/>
    </xf>
    <xf numFmtId="0" fontId="21" fillId="0" borderId="22"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9" xfId="0" applyFont="1" applyBorder="1" applyAlignment="1">
      <alignment horizontal="center" vertical="center" wrapText="1"/>
    </xf>
    <xf numFmtId="0" fontId="12" fillId="0" borderId="22" xfId="0" applyFont="1" applyBorder="1" applyAlignment="1">
      <alignment vertical="center" wrapText="1"/>
    </xf>
    <xf numFmtId="0" fontId="12" fillId="0" borderId="26" xfId="0" applyFont="1" applyBorder="1" applyAlignment="1">
      <alignment vertical="center" wrapText="1"/>
    </xf>
    <xf numFmtId="0" fontId="12" fillId="0" borderId="22" xfId="0" applyFont="1" applyBorder="1" applyAlignment="1">
      <alignment horizontal="center" vertical="center" wrapText="1"/>
    </xf>
    <xf numFmtId="0" fontId="12" fillId="0" borderId="26" xfId="0" applyFont="1" applyBorder="1" applyAlignment="1">
      <alignment horizontal="center" vertical="center" wrapText="1"/>
    </xf>
    <xf numFmtId="49" fontId="21" fillId="5" borderId="2" xfId="0" applyNumberFormat="1" applyFont="1" applyFill="1" applyBorder="1" applyAlignment="1">
      <alignment horizontal="center" vertical="top" wrapText="1"/>
    </xf>
    <xf numFmtId="49" fontId="21" fillId="5" borderId="8" xfId="0" applyNumberFormat="1" applyFont="1" applyFill="1" applyBorder="1" applyAlignment="1">
      <alignment horizontal="center" vertical="top" wrapText="1"/>
    </xf>
    <xf numFmtId="0" fontId="21" fillId="0" borderId="2" xfId="0" applyFont="1" applyBorder="1" applyAlignment="1">
      <alignment horizontal="center" vertical="top" wrapText="1"/>
    </xf>
    <xf numFmtId="0" fontId="21" fillId="0" borderId="8" xfId="0" applyFont="1" applyBorder="1" applyAlignment="1">
      <alignment horizontal="center" vertical="top" wrapText="1"/>
    </xf>
    <xf numFmtId="49" fontId="21" fillId="5" borderId="2" xfId="0" applyNumberFormat="1" applyFont="1" applyFill="1" applyBorder="1" applyAlignment="1">
      <alignment horizontal="left" vertical="top" wrapText="1"/>
    </xf>
    <xf numFmtId="49" fontId="21" fillId="5" borderId="8" xfId="0" applyNumberFormat="1" applyFont="1" applyFill="1" applyBorder="1" applyAlignment="1">
      <alignment horizontal="left" vertical="top" wrapText="1"/>
    </xf>
    <xf numFmtId="0" fontId="21" fillId="0" borderId="2" xfId="0" applyFont="1" applyBorder="1" applyAlignment="1">
      <alignment horizontal="left" vertical="top" wrapText="1"/>
    </xf>
    <xf numFmtId="0" fontId="21" fillId="0" borderId="8" xfId="0" applyFont="1" applyBorder="1" applyAlignment="1">
      <alignment horizontal="left" vertical="top" wrapText="1"/>
    </xf>
    <xf numFmtId="49" fontId="21" fillId="5" borderId="2" xfId="0" applyNumberFormat="1" applyFont="1" applyFill="1" applyBorder="1" applyAlignment="1">
      <alignment horizontal="right" vertical="top" wrapText="1"/>
    </xf>
    <xf numFmtId="49" fontId="21" fillId="5" borderId="8" xfId="0" applyNumberFormat="1" applyFont="1" applyFill="1" applyBorder="1" applyAlignment="1">
      <alignment horizontal="right" vertical="top" wrapText="1"/>
    </xf>
    <xf numFmtId="49" fontId="21" fillId="0" borderId="2" xfId="0" applyNumberFormat="1" applyFont="1" applyBorder="1" applyAlignment="1">
      <alignment horizontal="right" vertical="top" wrapText="1"/>
    </xf>
    <xf numFmtId="49" fontId="21" fillId="0" borderId="8" xfId="0" applyNumberFormat="1" applyFont="1" applyBorder="1" applyAlignment="1">
      <alignment horizontal="right" vertical="top" wrapText="1"/>
    </xf>
    <xf numFmtId="49" fontId="37" fillId="5" borderId="2" xfId="0" applyNumberFormat="1" applyFont="1" applyFill="1" applyBorder="1" applyAlignment="1">
      <alignment horizontal="center" vertical="top" wrapText="1"/>
    </xf>
    <xf numFmtId="49" fontId="37" fillId="5" borderId="8" xfId="0" applyNumberFormat="1" applyFont="1" applyFill="1" applyBorder="1" applyAlignment="1">
      <alignment horizontal="center" vertical="top" wrapText="1"/>
    </xf>
    <xf numFmtId="49" fontId="37" fillId="5" borderId="1" xfId="0" applyNumberFormat="1" applyFont="1" applyFill="1" applyBorder="1" applyAlignment="1">
      <alignment horizontal="center" vertical="top" wrapText="1"/>
    </xf>
    <xf numFmtId="0" fontId="21" fillId="0" borderId="1" xfId="0" applyFont="1" applyBorder="1" applyAlignment="1">
      <alignment horizontal="left" vertical="top" wrapText="1"/>
    </xf>
    <xf numFmtId="49" fontId="21" fillId="0" borderId="1" xfId="0" applyNumberFormat="1" applyFont="1" applyBorder="1" applyAlignment="1">
      <alignment horizontal="right" vertical="top" wrapText="1"/>
    </xf>
    <xf numFmtId="49" fontId="9" fillId="6" borderId="17" xfId="0" applyNumberFormat="1" applyFont="1" applyFill="1" applyBorder="1" applyAlignment="1">
      <alignment horizontal="right" vertical="top" wrapText="1"/>
    </xf>
    <xf numFmtId="49" fontId="9" fillId="6" borderId="14" xfId="0" applyNumberFormat="1" applyFont="1" applyFill="1" applyBorder="1" applyAlignment="1">
      <alignment horizontal="right" vertical="top" wrapText="1"/>
    </xf>
    <xf numFmtId="49" fontId="9" fillId="6" borderId="11" xfId="0" applyNumberFormat="1" applyFont="1" applyFill="1" applyBorder="1" applyAlignment="1">
      <alignment horizontal="right" vertical="top" wrapText="1"/>
    </xf>
    <xf numFmtId="49" fontId="6" fillId="0" borderId="1" xfId="0" applyNumberFormat="1" applyFont="1" applyBorder="1" applyAlignment="1">
      <alignment horizontal="left" vertical="top" wrapText="1"/>
    </xf>
    <xf numFmtId="49" fontId="1" fillId="5" borderId="1" xfId="0" applyNumberFormat="1" applyFont="1" applyFill="1" applyBorder="1" applyAlignment="1">
      <alignment horizontal="right" vertical="top" wrapText="1"/>
    </xf>
    <xf numFmtId="49" fontId="37" fillId="5" borderId="1" xfId="0" applyNumberFormat="1" applyFont="1" applyFill="1" applyBorder="1" applyAlignment="1">
      <alignment horizontal="left" vertical="top" wrapText="1"/>
    </xf>
    <xf numFmtId="0" fontId="37" fillId="0" borderId="2" xfId="0" applyFont="1" applyBorder="1" applyAlignment="1">
      <alignment horizontal="right" vertical="top" wrapText="1"/>
    </xf>
    <xf numFmtId="0" fontId="37" fillId="0" borderId="8" xfId="0" applyFont="1" applyBorder="1" applyAlignment="1">
      <alignment horizontal="right" vertical="top" wrapText="1"/>
    </xf>
    <xf numFmtId="0" fontId="37" fillId="5" borderId="2" xfId="0" applyFont="1" applyFill="1" applyBorder="1" applyAlignment="1">
      <alignment vertical="top" wrapText="1"/>
    </xf>
    <xf numFmtId="0" fontId="37" fillId="5" borderId="8" xfId="0" applyFont="1" applyFill="1" applyBorder="1" applyAlignment="1">
      <alignment vertical="top" wrapText="1"/>
    </xf>
    <xf numFmtId="49" fontId="6" fillId="2" borderId="6" xfId="0" applyNumberFormat="1" applyFont="1" applyFill="1" applyBorder="1" applyAlignment="1">
      <alignment horizontal="right" vertical="top" wrapText="1"/>
    </xf>
    <xf numFmtId="49" fontId="6" fillId="2" borderId="16" xfId="0" applyNumberFormat="1" applyFont="1" applyFill="1" applyBorder="1" applyAlignment="1">
      <alignment horizontal="right" vertical="top" wrapText="1"/>
    </xf>
    <xf numFmtId="49" fontId="6" fillId="2" borderId="9" xfId="0" applyNumberFormat="1" applyFont="1" applyFill="1" applyBorder="1" applyAlignment="1">
      <alignment horizontal="right" vertical="top" wrapText="1"/>
    </xf>
    <xf numFmtId="49" fontId="1" fillId="0" borderId="6" xfId="4" applyNumberFormat="1" applyFont="1" applyBorder="1" applyAlignment="1">
      <alignment horizontal="left" wrapText="1"/>
    </xf>
    <xf numFmtId="49" fontId="1" fillId="0" borderId="16" xfId="4" applyNumberFormat="1" applyFont="1" applyBorder="1" applyAlignment="1">
      <alignment horizontal="left" wrapText="1"/>
    </xf>
    <xf numFmtId="49" fontId="1" fillId="0" borderId="9" xfId="4" applyNumberFormat="1" applyFont="1" applyBorder="1" applyAlignment="1">
      <alignment horizontal="left" wrapText="1"/>
    </xf>
    <xf numFmtId="49" fontId="6" fillId="6" borderId="6" xfId="4" applyNumberFormat="1" applyFont="1" applyFill="1" applyBorder="1" applyAlignment="1">
      <alignment horizontal="right" wrapText="1"/>
    </xf>
    <xf numFmtId="49" fontId="6" fillId="6" borderId="16" xfId="4" applyNumberFormat="1" applyFont="1" applyFill="1" applyBorder="1" applyAlignment="1">
      <alignment horizontal="right" wrapText="1"/>
    </xf>
    <xf numFmtId="49" fontId="6" fillId="6" borderId="9" xfId="4" applyNumberFormat="1" applyFont="1" applyFill="1" applyBorder="1" applyAlignment="1">
      <alignment horizontal="right" wrapText="1"/>
    </xf>
    <xf numFmtId="49" fontId="6" fillId="14" borderId="6" xfId="4" applyNumberFormat="1" applyFont="1" applyFill="1" applyBorder="1" applyAlignment="1">
      <alignment horizontal="right" wrapText="1"/>
    </xf>
    <xf numFmtId="49" fontId="6" fillId="14" borderId="16" xfId="4" applyNumberFormat="1" applyFont="1" applyFill="1" applyBorder="1" applyAlignment="1">
      <alignment horizontal="right" wrapText="1"/>
    </xf>
    <xf numFmtId="49" fontId="6" fillId="14" borderId="9" xfId="4" applyNumberFormat="1" applyFont="1" applyFill="1" applyBorder="1" applyAlignment="1">
      <alignment horizontal="right" wrapText="1"/>
    </xf>
    <xf numFmtId="0" fontId="6" fillId="5" borderId="0" xfId="0" applyFont="1" applyFill="1" applyAlignment="1">
      <alignment horizontal="right" vertical="center" wrapText="1"/>
    </xf>
    <xf numFmtId="0" fontId="37" fillId="5" borderId="2" xfId="0" applyFont="1" applyFill="1" applyBorder="1" applyAlignment="1">
      <alignment horizontal="center" vertical="top" wrapText="1"/>
    </xf>
    <xf numFmtId="0" fontId="37" fillId="5" borderId="8" xfId="0" applyFont="1" applyFill="1" applyBorder="1" applyAlignment="1">
      <alignment horizontal="center" vertical="top" wrapText="1"/>
    </xf>
    <xf numFmtId="49" fontId="37" fillId="5" borderId="2" xfId="0" applyNumberFormat="1" applyFont="1" applyFill="1" applyBorder="1" applyAlignment="1">
      <alignment horizontal="left" vertical="top" wrapText="1"/>
    </xf>
    <xf numFmtId="49" fontId="37" fillId="5" borderId="8" xfId="0" applyNumberFormat="1" applyFont="1" applyFill="1" applyBorder="1" applyAlignment="1">
      <alignment horizontal="left" vertical="top" wrapText="1"/>
    </xf>
    <xf numFmtId="49" fontId="21" fillId="0" borderId="1" xfId="0" applyNumberFormat="1" applyFont="1" applyBorder="1" applyAlignment="1">
      <alignment horizontal="center" vertical="top" wrapText="1"/>
    </xf>
    <xf numFmtId="0" fontId="21" fillId="0" borderId="1" xfId="0" applyFont="1" applyBorder="1" applyAlignment="1">
      <alignment horizontal="center" vertical="top" wrapText="1"/>
    </xf>
    <xf numFmtId="1" fontId="1" fillId="5" borderId="2" xfId="0" applyNumberFormat="1" applyFont="1" applyFill="1" applyBorder="1" applyAlignment="1">
      <alignment horizontal="center" vertical="top" wrapText="1"/>
    </xf>
    <xf numFmtId="1" fontId="1" fillId="5" borderId="10" xfId="0" applyNumberFormat="1" applyFont="1" applyFill="1" applyBorder="1" applyAlignment="1">
      <alignment horizontal="center" vertical="top" wrapText="1"/>
    </xf>
    <xf numFmtId="49" fontId="21" fillId="5" borderId="1" xfId="0" applyNumberFormat="1" applyFont="1" applyFill="1" applyBorder="1" applyAlignment="1">
      <alignment horizontal="center" vertical="top" wrapText="1"/>
    </xf>
    <xf numFmtId="49" fontId="12" fillId="5" borderId="1" xfId="0" applyNumberFormat="1" applyFont="1" applyFill="1" applyBorder="1" applyAlignment="1">
      <alignment horizontal="right" vertical="top" wrapText="1"/>
    </xf>
    <xf numFmtId="0" fontId="1" fillId="5" borderId="2" xfId="0" applyFont="1" applyFill="1" applyBorder="1" applyAlignment="1">
      <alignment vertical="top" wrapText="1"/>
    </xf>
    <xf numFmtId="0" fontId="1" fillId="5" borderId="8" xfId="0" applyFont="1" applyFill="1" applyBorder="1" applyAlignment="1">
      <alignment vertical="top" wrapText="1"/>
    </xf>
    <xf numFmtId="0" fontId="1" fillId="4" borderId="2"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1" fontId="1" fillId="2" borderId="1" xfId="0" applyNumberFormat="1" applyFont="1" applyFill="1" applyBorder="1" applyAlignment="1">
      <alignment horizontal="left" vertical="top" wrapText="1"/>
    </xf>
    <xf numFmtId="49" fontId="12" fillId="0" borderId="1" xfId="0" applyNumberFormat="1" applyFont="1" applyBorder="1" applyAlignment="1">
      <alignment horizontal="right" vertical="top" wrapText="1"/>
    </xf>
    <xf numFmtId="49" fontId="1" fillId="0" borderId="1" xfId="0" applyNumberFormat="1" applyFont="1" applyBorder="1" applyAlignment="1">
      <alignment horizontal="left" vertical="top" wrapText="1"/>
    </xf>
    <xf numFmtId="49" fontId="22" fillId="6" borderId="1" xfId="0" applyNumberFormat="1" applyFont="1" applyFill="1" applyBorder="1" applyAlignment="1">
      <alignment horizontal="left" vertical="center" wrapText="1"/>
    </xf>
    <xf numFmtId="0" fontId="1" fillId="4" borderId="2" xfId="0" applyFont="1" applyFill="1" applyBorder="1" applyAlignment="1">
      <alignment horizontal="left" vertical="top" wrapText="1"/>
    </xf>
    <xf numFmtId="0" fontId="1" fillId="4" borderId="10" xfId="0" applyFont="1" applyFill="1" applyBorder="1" applyAlignment="1">
      <alignment horizontal="left" vertical="top" wrapText="1"/>
    </xf>
    <xf numFmtId="166" fontId="1" fillId="5" borderId="2" xfId="0" applyNumberFormat="1" applyFont="1" applyFill="1" applyBorder="1" applyAlignment="1">
      <alignment horizontal="right" vertical="top" wrapText="1"/>
    </xf>
    <xf numFmtId="166" fontId="1" fillId="5" borderId="8" xfId="0" applyNumberFormat="1" applyFont="1" applyFill="1" applyBorder="1" applyAlignment="1">
      <alignment horizontal="right" vertical="top" wrapText="1"/>
    </xf>
    <xf numFmtId="49" fontId="12" fillId="0" borderId="6" xfId="0" applyNumberFormat="1" applyFont="1" applyBorder="1" applyAlignment="1">
      <alignment horizontal="left" vertical="top" wrapText="1"/>
    </xf>
    <xf numFmtId="49" fontId="12" fillId="0" borderId="16" xfId="0" applyNumberFormat="1" applyFont="1" applyBorder="1" applyAlignment="1">
      <alignment horizontal="left" vertical="top" wrapText="1"/>
    </xf>
    <xf numFmtId="49" fontId="12" fillId="0" borderId="9" xfId="0" applyNumberFormat="1" applyFont="1" applyBorder="1" applyAlignment="1">
      <alignment horizontal="left" vertical="top" wrapText="1"/>
    </xf>
    <xf numFmtId="49" fontId="6" fillId="5" borderId="1" xfId="0" applyNumberFormat="1" applyFont="1" applyFill="1" applyBorder="1" applyAlignment="1">
      <alignment horizontal="left" vertical="top" wrapText="1"/>
    </xf>
    <xf numFmtId="1" fontId="1" fillId="5" borderId="1" xfId="0" applyNumberFormat="1" applyFont="1" applyFill="1" applyBorder="1" applyAlignment="1">
      <alignment horizontal="center" vertical="top" wrapText="1"/>
    </xf>
    <xf numFmtId="0" fontId="6" fillId="5" borderId="0" xfId="0" applyFont="1" applyFill="1" applyAlignment="1">
      <alignment horizontal="right" vertical="top" wrapText="1"/>
    </xf>
    <xf numFmtId="0" fontId="6" fillId="5" borderId="14" xfId="0" applyFont="1" applyFill="1" applyBorder="1" applyAlignment="1">
      <alignment horizontal="center" vertical="center" wrapText="1"/>
    </xf>
    <xf numFmtId="165" fontId="1" fillId="5" borderId="1" xfId="0" applyNumberFormat="1" applyFont="1" applyFill="1" applyBorder="1" applyAlignment="1">
      <alignment horizontal="left" vertical="top" wrapText="1"/>
    </xf>
    <xf numFmtId="1" fontId="1" fillId="2" borderId="2" xfId="0" applyNumberFormat="1" applyFont="1" applyFill="1" applyBorder="1" applyAlignment="1">
      <alignment horizontal="left" vertical="top" wrapText="1"/>
    </xf>
    <xf numFmtId="1" fontId="1" fillId="2" borderId="10" xfId="0" applyNumberFormat="1" applyFont="1" applyFill="1" applyBorder="1" applyAlignment="1">
      <alignment horizontal="left" vertical="top" wrapText="1"/>
    </xf>
    <xf numFmtId="1" fontId="1" fillId="2" borderId="8" xfId="0" applyNumberFormat="1" applyFont="1" applyFill="1" applyBorder="1" applyAlignment="1">
      <alignment horizontal="left" vertical="top" wrapText="1"/>
    </xf>
    <xf numFmtId="0" fontId="1" fillId="16" borderId="8" xfId="0" applyFont="1" applyFill="1" applyBorder="1" applyAlignment="1">
      <alignment horizontal="left" vertical="top" wrapText="1"/>
    </xf>
    <xf numFmtId="0" fontId="8" fillId="5" borderId="8" xfId="0" applyFont="1" applyFill="1" applyBorder="1" applyAlignment="1">
      <alignment vertical="top" wrapText="1"/>
    </xf>
    <xf numFmtId="0" fontId="8" fillId="5" borderId="8" xfId="0" applyFont="1" applyFill="1" applyBorder="1" applyAlignment="1">
      <alignment horizontal="left" vertical="top" wrapText="1"/>
    </xf>
    <xf numFmtId="49" fontId="21" fillId="0" borderId="2" xfId="0" applyNumberFormat="1" applyFont="1" applyBorder="1" applyAlignment="1">
      <alignment horizontal="center" vertical="top" wrapText="1"/>
    </xf>
    <xf numFmtId="49" fontId="21" fillId="0" borderId="8" xfId="0" applyNumberFormat="1" applyFont="1" applyBorder="1" applyAlignment="1">
      <alignment horizontal="center" vertical="top" wrapText="1"/>
    </xf>
    <xf numFmtId="0" fontId="12" fillId="10" borderId="1" xfId="0" applyFont="1" applyFill="1" applyBorder="1" applyAlignment="1">
      <alignment horizontal="center" vertical="center" wrapText="1"/>
    </xf>
    <xf numFmtId="0" fontId="21" fillId="0" borderId="10" xfId="0" applyFont="1" applyBorder="1" applyAlignment="1">
      <alignment horizontal="left" vertical="top" wrapText="1"/>
    </xf>
    <xf numFmtId="49" fontId="21" fillId="0" borderId="6" xfId="4" applyNumberFormat="1" applyFont="1" applyBorder="1" applyAlignment="1">
      <alignment horizontal="left" wrapText="1"/>
    </xf>
    <xf numFmtId="49" fontId="21" fillId="0" borderId="16" xfId="4" applyNumberFormat="1" applyFont="1" applyBorder="1" applyAlignment="1">
      <alignment horizontal="left" wrapText="1"/>
    </xf>
    <xf numFmtId="49" fontId="21" fillId="0" borderId="9" xfId="4" applyNumberFormat="1" applyFont="1" applyBorder="1" applyAlignment="1">
      <alignment horizontal="left" wrapText="1"/>
    </xf>
    <xf numFmtId="49" fontId="12" fillId="14" borderId="6" xfId="4" applyNumberFormat="1" applyFont="1" applyFill="1" applyBorder="1" applyAlignment="1">
      <alignment horizontal="right" wrapText="1"/>
    </xf>
    <xf numFmtId="49" fontId="12" fillId="14" borderId="16" xfId="4" applyNumberFormat="1" applyFont="1" applyFill="1" applyBorder="1" applyAlignment="1">
      <alignment horizontal="right" wrapText="1"/>
    </xf>
    <xf numFmtId="49" fontId="12" fillId="14" borderId="9" xfId="4" applyNumberFormat="1" applyFont="1" applyFill="1" applyBorder="1" applyAlignment="1">
      <alignment horizontal="right" wrapText="1"/>
    </xf>
    <xf numFmtId="0" fontId="21" fillId="5" borderId="2" xfId="0" applyFont="1" applyFill="1" applyBorder="1" applyAlignment="1">
      <alignment horizontal="left" vertical="top" wrapText="1"/>
    </xf>
    <xf numFmtId="0" fontId="21" fillId="5" borderId="8" xfId="0" applyFont="1" applyFill="1" applyBorder="1" applyAlignment="1">
      <alignment horizontal="left" vertical="top" wrapText="1"/>
    </xf>
    <xf numFmtId="0" fontId="12" fillId="0" borderId="1" xfId="0" applyFont="1" applyBorder="1" applyAlignment="1">
      <alignment horizontal="left" vertical="top" wrapText="1"/>
    </xf>
    <xf numFmtId="49" fontId="12" fillId="10" borderId="1" xfId="0" applyNumberFormat="1" applyFont="1" applyFill="1" applyBorder="1" applyAlignment="1">
      <alignment horizontal="center" vertical="center" textRotation="90" wrapText="1"/>
    </xf>
    <xf numFmtId="0" fontId="12" fillId="10" borderId="1" xfId="0" applyFont="1" applyFill="1" applyBorder="1" applyAlignment="1">
      <alignment horizontal="center" vertical="center" textRotation="90" wrapText="1"/>
    </xf>
    <xf numFmtId="0" fontId="12" fillId="5" borderId="0" xfId="0" applyFont="1" applyFill="1" applyAlignment="1">
      <alignment horizontal="right" vertical="center" wrapText="1"/>
    </xf>
    <xf numFmtId="49" fontId="12" fillId="10" borderId="1" xfId="0" applyNumberFormat="1" applyFont="1" applyFill="1" applyBorder="1" applyAlignment="1">
      <alignment horizontal="center" vertical="center" wrapText="1"/>
    </xf>
    <xf numFmtId="49" fontId="12" fillId="6" borderId="6" xfId="4" applyNumberFormat="1" applyFont="1" applyFill="1" applyBorder="1" applyAlignment="1">
      <alignment horizontal="right" wrapText="1"/>
    </xf>
    <xf numFmtId="49" fontId="12" fillId="6" borderId="16" xfId="4" applyNumberFormat="1" applyFont="1" applyFill="1" applyBorder="1" applyAlignment="1">
      <alignment horizontal="right" wrapText="1"/>
    </xf>
    <xf numFmtId="49" fontId="12" fillId="6" borderId="9" xfId="4" applyNumberFormat="1" applyFont="1" applyFill="1" applyBorder="1" applyAlignment="1">
      <alignment horizontal="right" wrapText="1"/>
    </xf>
    <xf numFmtId="49" fontId="21" fillId="0" borderId="2" xfId="0" applyNumberFormat="1" applyFont="1" applyBorder="1" applyAlignment="1">
      <alignment horizontal="left" vertical="top" wrapText="1"/>
    </xf>
    <xf numFmtId="49" fontId="21" fillId="0" borderId="8" xfId="0" applyNumberFormat="1" applyFont="1" applyBorder="1" applyAlignment="1">
      <alignment horizontal="left" vertical="top" wrapText="1"/>
    </xf>
    <xf numFmtId="0" fontId="21" fillId="5" borderId="2" xfId="0" applyFont="1" applyFill="1" applyBorder="1" applyAlignment="1">
      <alignment horizontal="center" vertical="top" wrapText="1"/>
    </xf>
    <xf numFmtId="0" fontId="21" fillId="5" borderId="8" xfId="0" applyFont="1" applyFill="1" applyBorder="1" applyAlignment="1">
      <alignment horizontal="center"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33" fillId="0" borderId="1" xfId="0" applyFont="1" applyBorder="1" applyAlignment="1">
      <alignment horizontal="left" vertical="top" wrapText="1"/>
    </xf>
    <xf numFmtId="1" fontId="1" fillId="0" borderId="1" xfId="0" applyNumberFormat="1" applyFont="1" applyBorder="1" applyAlignment="1">
      <alignment horizontal="center" vertical="top" wrapText="1"/>
    </xf>
    <xf numFmtId="0" fontId="1" fillId="5" borderId="1" xfId="0" applyFont="1" applyFill="1" applyBorder="1" applyAlignment="1">
      <alignment horizontal="center" vertical="top" wrapText="1"/>
    </xf>
    <xf numFmtId="49" fontId="1" fillId="2" borderId="7" xfId="0" applyNumberFormat="1" applyFont="1" applyFill="1" applyBorder="1" applyAlignment="1">
      <alignment horizontal="center" vertical="top" wrapText="1"/>
    </xf>
    <xf numFmtId="49" fontId="1" fillId="5" borderId="18" xfId="0" applyNumberFormat="1" applyFont="1" applyFill="1" applyBorder="1" applyAlignment="1">
      <alignment horizontal="center" vertical="top" wrapText="1"/>
    </xf>
    <xf numFmtId="49" fontId="6" fillId="7" borderId="1" xfId="0" applyNumberFormat="1" applyFont="1" applyFill="1" applyBorder="1" applyAlignment="1">
      <alignment horizontal="right" vertical="top" wrapText="1"/>
    </xf>
    <xf numFmtId="0" fontId="1" fillId="0" borderId="2" xfId="0" applyFont="1" applyBorder="1" applyAlignment="1">
      <alignment vertical="top" wrapText="1"/>
    </xf>
    <xf numFmtId="0" fontId="1" fillId="0" borderId="10" xfId="0" applyFont="1" applyBorder="1" applyAlignment="1">
      <alignment vertical="top" wrapText="1"/>
    </xf>
    <xf numFmtId="0" fontId="1" fillId="0" borderId="8" xfId="0" applyFont="1" applyBorder="1" applyAlignment="1">
      <alignment vertical="top" wrapText="1"/>
    </xf>
    <xf numFmtId="0" fontId="6" fillId="0" borderId="1" xfId="0" applyFont="1" applyBorder="1" applyAlignment="1">
      <alignment horizontal="left" vertical="top" wrapText="1"/>
    </xf>
    <xf numFmtId="1" fontId="1" fillId="5" borderId="8" xfId="0" applyNumberFormat="1" applyFont="1" applyFill="1" applyBorder="1" applyAlignment="1">
      <alignment horizontal="center" vertical="top" wrapText="1"/>
    </xf>
    <xf numFmtId="49" fontId="4" fillId="6" borderId="6" xfId="0" applyNumberFormat="1" applyFont="1" applyFill="1" applyBorder="1" applyAlignment="1">
      <alignment horizontal="left" vertical="center" wrapText="1"/>
    </xf>
    <xf numFmtId="49" fontId="4" fillId="6" borderId="16" xfId="0" applyNumberFormat="1" applyFont="1" applyFill="1" applyBorder="1" applyAlignment="1">
      <alignment horizontal="left" vertical="center" wrapText="1"/>
    </xf>
    <xf numFmtId="49" fontId="4" fillId="6" borderId="9" xfId="0" applyNumberFormat="1" applyFont="1" applyFill="1" applyBorder="1" applyAlignment="1">
      <alignment horizontal="left" vertical="center" wrapText="1"/>
    </xf>
    <xf numFmtId="0" fontId="1" fillId="0" borderId="1" xfId="0" applyFont="1" applyBorder="1" applyAlignment="1">
      <alignment vertical="top" wrapText="1"/>
    </xf>
    <xf numFmtId="0" fontId="6" fillId="5" borderId="1" xfId="0" applyFont="1" applyFill="1" applyBorder="1" applyAlignment="1">
      <alignment horizontal="left" vertical="top" wrapText="1"/>
    </xf>
    <xf numFmtId="0" fontId="1" fillId="0" borderId="2" xfId="0" applyFont="1" applyBorder="1" applyAlignment="1">
      <alignment horizontal="center" vertical="top" wrapText="1"/>
    </xf>
    <xf numFmtId="0" fontId="1" fillId="0" borderId="8" xfId="0" applyFont="1" applyBorder="1" applyAlignment="1">
      <alignment horizontal="center" vertical="top" wrapText="1"/>
    </xf>
    <xf numFmtId="49" fontId="1" fillId="0" borderId="12" xfId="0" applyNumberFormat="1" applyFont="1" applyBorder="1" applyAlignment="1">
      <alignment horizontal="center" vertical="top" wrapText="1"/>
    </xf>
    <xf numFmtId="49" fontId="1" fillId="0" borderId="21" xfId="0" applyNumberFormat="1" applyFont="1" applyBorder="1" applyAlignment="1">
      <alignment horizontal="center" vertical="top" wrapText="1"/>
    </xf>
    <xf numFmtId="0" fontId="4" fillId="0" borderId="0" xfId="0" applyFont="1" applyAlignment="1">
      <alignment horizontal="center" vertical="center" wrapText="1"/>
    </xf>
    <xf numFmtId="49" fontId="1" fillId="0" borderId="1" xfId="0" applyNumberFormat="1" applyFont="1" applyBorder="1" applyAlignment="1">
      <alignment vertical="top" wrapText="1"/>
    </xf>
    <xf numFmtId="0" fontId="6" fillId="0" borderId="0" xfId="0" applyFont="1" applyAlignment="1">
      <alignment horizontal="right" vertical="center"/>
    </xf>
    <xf numFmtId="49" fontId="1" fillId="0" borderId="7" xfId="0" applyNumberFormat="1" applyFont="1" applyBorder="1" applyAlignment="1">
      <alignment vertical="top" wrapText="1"/>
    </xf>
    <xf numFmtId="49" fontId="1" fillId="0" borderId="18" xfId="0" applyNumberFormat="1" applyFont="1" applyBorder="1" applyAlignment="1">
      <alignment vertical="top" wrapText="1"/>
    </xf>
    <xf numFmtId="49" fontId="1" fillId="0" borderId="19" xfId="0" applyNumberFormat="1" applyFont="1" applyBorder="1" applyAlignment="1">
      <alignment vertical="top" wrapText="1"/>
    </xf>
    <xf numFmtId="0" fontId="6" fillId="0" borderId="1" xfId="0" applyFont="1" applyBorder="1" applyAlignment="1">
      <alignment horizontal="left" wrapText="1"/>
    </xf>
    <xf numFmtId="49" fontId="1" fillId="0" borderId="7" xfId="0" applyNumberFormat="1" applyFont="1" applyBorder="1" applyAlignment="1">
      <alignment horizontal="center" vertical="top" wrapText="1"/>
    </xf>
    <xf numFmtId="49" fontId="1" fillId="0" borderId="18" xfId="0" applyNumberFormat="1" applyFont="1" applyBorder="1" applyAlignment="1">
      <alignment horizontal="center" vertical="top" wrapText="1"/>
    </xf>
    <xf numFmtId="49" fontId="1" fillId="0" borderId="19" xfId="0" applyNumberFormat="1" applyFont="1" applyBorder="1" applyAlignment="1">
      <alignment horizontal="center" vertical="top" wrapText="1"/>
    </xf>
    <xf numFmtId="49" fontId="6" fillId="14" borderId="1" xfId="4" applyNumberFormat="1" applyFont="1" applyFill="1" applyBorder="1" applyAlignment="1">
      <alignment horizontal="right" wrapText="1"/>
    </xf>
    <xf numFmtId="49" fontId="6" fillId="6" borderId="1" xfId="4" applyNumberFormat="1" applyFont="1" applyFill="1" applyBorder="1" applyAlignment="1">
      <alignment horizontal="right" wrapText="1"/>
    </xf>
    <xf numFmtId="0" fontId="8" fillId="0" borderId="1" xfId="0" applyFont="1" applyBorder="1" applyAlignment="1">
      <alignment horizontal="left" vertical="top" wrapText="1"/>
    </xf>
    <xf numFmtId="49" fontId="21" fillId="5" borderId="2" xfId="0" applyNumberFormat="1" applyFont="1" applyFill="1" applyBorder="1" applyAlignment="1">
      <alignment horizontal="center" vertical="top"/>
    </xf>
    <xf numFmtId="49" fontId="21" fillId="5" borderId="8" xfId="0" applyNumberFormat="1" applyFont="1" applyFill="1" applyBorder="1" applyAlignment="1">
      <alignment horizontal="center" vertical="top"/>
    </xf>
    <xf numFmtId="0" fontId="21" fillId="5" borderId="1" xfId="0" applyFont="1" applyFill="1" applyBorder="1" applyAlignment="1">
      <alignment horizontal="left" vertical="top" wrapText="1"/>
    </xf>
    <xf numFmtId="49" fontId="21" fillId="5" borderId="10" xfId="0" applyNumberFormat="1" applyFont="1" applyFill="1" applyBorder="1" applyAlignment="1">
      <alignment horizontal="center" vertical="top" wrapText="1"/>
    </xf>
    <xf numFmtId="49" fontId="12" fillId="6" borderId="1" xfId="0" applyNumberFormat="1" applyFont="1" applyFill="1" applyBorder="1" applyAlignment="1">
      <alignment horizontal="right" vertical="top" wrapText="1"/>
    </xf>
    <xf numFmtId="49" fontId="12" fillId="2" borderId="17" xfId="0" applyNumberFormat="1" applyFont="1" applyFill="1" applyBorder="1" applyAlignment="1">
      <alignment horizontal="right" vertical="top" wrapText="1"/>
    </xf>
    <xf numFmtId="49" fontId="12" fillId="2" borderId="14" xfId="0" applyNumberFormat="1" applyFont="1" applyFill="1" applyBorder="1" applyAlignment="1">
      <alignment horizontal="right" vertical="top" wrapText="1"/>
    </xf>
    <xf numFmtId="49" fontId="12" fillId="2" borderId="11" xfId="0" applyNumberFormat="1" applyFont="1" applyFill="1" applyBorder="1" applyAlignment="1">
      <alignment horizontal="right" vertical="top" wrapText="1"/>
    </xf>
    <xf numFmtId="49" fontId="9" fillId="0" borderId="6" xfId="0" applyNumberFormat="1" applyFont="1" applyBorder="1" applyAlignment="1">
      <alignment horizontal="left" vertical="top" wrapText="1"/>
    </xf>
    <xf numFmtId="49" fontId="9" fillId="0" borderId="16" xfId="0" applyNumberFormat="1" applyFont="1" applyBorder="1" applyAlignment="1">
      <alignment horizontal="left" vertical="top" wrapText="1"/>
    </xf>
    <xf numFmtId="49" fontId="9" fillId="0" borderId="9" xfId="0" applyNumberFormat="1" applyFont="1" applyBorder="1" applyAlignment="1">
      <alignment horizontal="left" vertical="top" wrapText="1"/>
    </xf>
    <xf numFmtId="0" fontId="1" fillId="5" borderId="10" xfId="0" applyFont="1" applyFill="1" applyBorder="1" applyAlignment="1">
      <alignment horizontal="right" vertical="top" wrapText="1"/>
    </xf>
    <xf numFmtId="0" fontId="5" fillId="5" borderId="2" xfId="0" applyFont="1" applyFill="1" applyBorder="1" applyAlignment="1">
      <alignment horizontal="center" vertical="top" wrapText="1"/>
    </xf>
    <xf numFmtId="0" fontId="5" fillId="5" borderId="10" xfId="0" applyFont="1" applyFill="1" applyBorder="1" applyAlignment="1">
      <alignment horizontal="center" vertical="top" wrapText="1"/>
    </xf>
    <xf numFmtId="0" fontId="5" fillId="5" borderId="8" xfId="0" applyFont="1" applyFill="1" applyBorder="1" applyAlignment="1">
      <alignment horizontal="center" vertical="top" wrapText="1"/>
    </xf>
    <xf numFmtId="49" fontId="9" fillId="15" borderId="6" xfId="4" applyNumberFormat="1" applyFont="1" applyFill="1" applyBorder="1" applyAlignment="1">
      <alignment horizontal="right" wrapText="1"/>
    </xf>
    <xf numFmtId="49" fontId="9" fillId="15" borderId="16" xfId="4" applyNumberFormat="1" applyFont="1" applyFill="1" applyBorder="1" applyAlignment="1">
      <alignment horizontal="right" wrapText="1"/>
    </xf>
    <xf numFmtId="49" fontId="9" fillId="15" borderId="9" xfId="4" applyNumberFormat="1" applyFont="1" applyFill="1" applyBorder="1" applyAlignment="1">
      <alignment horizontal="right" wrapText="1"/>
    </xf>
    <xf numFmtId="49" fontId="2" fillId="5" borderId="2" xfId="0" applyNumberFormat="1" applyFont="1" applyFill="1" applyBorder="1" applyAlignment="1">
      <alignment horizontal="center" vertical="top" wrapText="1"/>
    </xf>
    <xf numFmtId="49" fontId="2" fillId="5" borderId="10" xfId="0" applyNumberFormat="1" applyFont="1" applyFill="1" applyBorder="1" applyAlignment="1">
      <alignment horizontal="center" vertical="top" wrapText="1"/>
    </xf>
    <xf numFmtId="49" fontId="2" fillId="5" borderId="8" xfId="0" applyNumberFormat="1" applyFont="1" applyFill="1" applyBorder="1" applyAlignment="1">
      <alignment horizontal="center" vertical="top" wrapText="1"/>
    </xf>
    <xf numFmtId="49" fontId="1" fillId="5" borderId="2" xfId="0" applyNumberFormat="1" applyFont="1" applyFill="1" applyBorder="1" applyAlignment="1">
      <alignment horizontal="center" vertical="top"/>
    </xf>
    <xf numFmtId="49" fontId="1" fillId="5" borderId="10" xfId="0" applyNumberFormat="1" applyFont="1" applyFill="1" applyBorder="1" applyAlignment="1">
      <alignment horizontal="center" vertical="top"/>
    </xf>
    <xf numFmtId="49" fontId="1" fillId="5" borderId="8" xfId="0" applyNumberFormat="1" applyFont="1" applyFill="1" applyBorder="1" applyAlignment="1">
      <alignment horizontal="center" vertical="top"/>
    </xf>
    <xf numFmtId="49" fontId="4" fillId="8" borderId="1" xfId="0" applyNumberFormat="1" applyFont="1" applyFill="1" applyBorder="1" applyAlignment="1">
      <alignment horizontal="right" vertical="top" wrapText="1"/>
    </xf>
    <xf numFmtId="49" fontId="1" fillId="5" borderId="2" xfId="0" applyNumberFormat="1" applyFont="1" applyFill="1" applyBorder="1" applyAlignment="1">
      <alignment horizontal="right" vertical="top" wrapText="1"/>
    </xf>
    <xf numFmtId="49" fontId="1" fillId="5" borderId="8" xfId="0" applyNumberFormat="1" applyFont="1" applyFill="1" applyBorder="1" applyAlignment="1">
      <alignment horizontal="right" vertical="top" wrapText="1"/>
    </xf>
    <xf numFmtId="49" fontId="2" fillId="5" borderId="2" xfId="0" applyNumberFormat="1" applyFont="1" applyFill="1" applyBorder="1" applyAlignment="1">
      <alignment horizontal="right" vertical="top" wrapText="1"/>
    </xf>
    <xf numFmtId="49" fontId="2" fillId="5" borderId="10" xfId="0" applyNumberFormat="1" applyFont="1" applyFill="1" applyBorder="1" applyAlignment="1">
      <alignment horizontal="right" vertical="top" wrapText="1"/>
    </xf>
    <xf numFmtId="49" fontId="2" fillId="5" borderId="8" xfId="0" applyNumberFormat="1" applyFont="1" applyFill="1" applyBorder="1" applyAlignment="1">
      <alignment horizontal="right" vertical="top" wrapText="1"/>
    </xf>
    <xf numFmtId="49" fontId="9" fillId="8" borderId="6" xfId="4" applyNumberFormat="1" applyFont="1" applyFill="1" applyBorder="1" applyAlignment="1">
      <alignment horizontal="right" wrapText="1"/>
    </xf>
    <xf numFmtId="49" fontId="9" fillId="8" borderId="16" xfId="4" applyNumberFormat="1" applyFont="1" applyFill="1" applyBorder="1" applyAlignment="1">
      <alignment horizontal="right" wrapText="1"/>
    </xf>
    <xf numFmtId="49" fontId="9" fillId="8" borderId="9" xfId="4" applyNumberFormat="1" applyFont="1" applyFill="1" applyBorder="1" applyAlignment="1">
      <alignment horizontal="right" wrapText="1"/>
    </xf>
    <xf numFmtId="0" fontId="4" fillId="5" borderId="0" xfId="0" applyFont="1" applyFill="1" applyAlignment="1">
      <alignment horizontal="center" vertical="top" wrapText="1"/>
    </xf>
    <xf numFmtId="0" fontId="1" fillId="5" borderId="10" xfId="0" applyFont="1" applyFill="1" applyBorder="1" applyAlignment="1">
      <alignment horizontal="center" vertical="top" wrapText="1"/>
    </xf>
    <xf numFmtId="49" fontId="9" fillId="5" borderId="1" xfId="0" applyNumberFormat="1" applyFont="1" applyFill="1" applyBorder="1" applyAlignment="1">
      <alignment horizontal="left" vertical="top" wrapText="1"/>
    </xf>
    <xf numFmtId="49" fontId="1" fillId="5" borderId="10" xfId="0" applyNumberFormat="1" applyFont="1" applyFill="1" applyBorder="1" applyAlignment="1">
      <alignment horizontal="right" vertical="top" wrapText="1"/>
    </xf>
    <xf numFmtId="49" fontId="9" fillId="0" borderId="1" xfId="0" applyNumberFormat="1" applyFont="1" applyBorder="1" applyAlignment="1">
      <alignment horizontal="left" vertical="top" wrapText="1"/>
    </xf>
    <xf numFmtId="49" fontId="21" fillId="0" borderId="1" xfId="4" applyNumberFormat="1" applyFont="1" applyBorder="1" applyAlignment="1">
      <alignment horizontal="left" vertical="top" wrapText="1"/>
    </xf>
    <xf numFmtId="49" fontId="23" fillId="6" borderId="1" xfId="4" applyNumberFormat="1" applyFont="1" applyFill="1" applyBorder="1" applyAlignment="1">
      <alignment horizontal="right" vertical="top" wrapText="1"/>
    </xf>
    <xf numFmtId="166" fontId="21" fillId="0" borderId="2" xfId="4" applyNumberFormat="1" applyFont="1" applyBorder="1" applyAlignment="1">
      <alignment horizontal="right" vertical="top" wrapText="1"/>
    </xf>
    <xf numFmtId="166" fontId="21" fillId="0" borderId="10" xfId="4" applyNumberFormat="1" applyFont="1" applyBorder="1" applyAlignment="1">
      <alignment horizontal="right" vertical="top" wrapText="1"/>
    </xf>
    <xf numFmtId="166" fontId="21" fillId="0" borderId="8" xfId="4" applyNumberFormat="1" applyFont="1" applyBorder="1" applyAlignment="1">
      <alignment horizontal="right" vertical="top" wrapText="1"/>
    </xf>
    <xf numFmtId="0" fontId="21" fillId="5" borderId="2" xfId="4" applyFont="1" applyFill="1" applyBorder="1" applyAlignment="1">
      <alignment horizontal="center" vertical="top" wrapText="1"/>
    </xf>
    <xf numFmtId="0" fontId="21" fillId="5" borderId="10" xfId="4" applyFont="1" applyFill="1" applyBorder="1" applyAlignment="1">
      <alignment horizontal="center" vertical="top" wrapText="1"/>
    </xf>
    <xf numFmtId="0" fontId="21" fillId="5" borderId="8" xfId="4" applyFont="1" applyFill="1" applyBorder="1" applyAlignment="1">
      <alignment horizontal="center" vertical="top" wrapText="1"/>
    </xf>
    <xf numFmtId="0" fontId="21" fillId="5" borderId="2" xfId="4" applyFont="1" applyFill="1" applyBorder="1" applyAlignment="1">
      <alignment horizontal="left" vertical="top" wrapText="1"/>
    </xf>
    <xf numFmtId="0" fontId="21" fillId="5" borderId="10" xfId="4" applyFont="1" applyFill="1" applyBorder="1" applyAlignment="1">
      <alignment horizontal="left" vertical="top" wrapText="1"/>
    </xf>
    <xf numFmtId="0" fontId="21" fillId="5" borderId="8" xfId="4" applyFont="1" applyFill="1" applyBorder="1" applyAlignment="1">
      <alignment horizontal="left" vertical="top" wrapText="1"/>
    </xf>
    <xf numFmtId="49" fontId="21" fillId="5" borderId="2" xfId="4" applyNumberFormat="1" applyFont="1" applyFill="1" applyBorder="1" applyAlignment="1">
      <alignment horizontal="center" vertical="top" wrapText="1"/>
    </xf>
    <xf numFmtId="49" fontId="21" fillId="5" borderId="10" xfId="4" applyNumberFormat="1" applyFont="1" applyFill="1" applyBorder="1" applyAlignment="1">
      <alignment horizontal="center" vertical="top" wrapText="1"/>
    </xf>
    <xf numFmtId="49" fontId="21" fillId="5" borderId="8" xfId="4" applyNumberFormat="1" applyFont="1" applyFill="1" applyBorder="1" applyAlignment="1">
      <alignment horizontal="center" vertical="top" wrapText="1"/>
    </xf>
    <xf numFmtId="0" fontId="21" fillId="5" borderId="2" xfId="4" applyFont="1" applyFill="1" applyBorder="1" applyAlignment="1">
      <alignment vertical="top" wrapText="1"/>
    </xf>
    <xf numFmtId="0" fontId="21" fillId="5" borderId="10" xfId="4" applyFont="1" applyFill="1" applyBorder="1" applyAlignment="1">
      <alignment vertical="top" wrapText="1"/>
    </xf>
    <xf numFmtId="0" fontId="21" fillId="5" borderId="8" xfId="4" applyFont="1" applyFill="1" applyBorder="1" applyAlignment="1">
      <alignment vertical="top" wrapText="1"/>
    </xf>
    <xf numFmtId="49" fontId="22" fillId="6" borderId="1" xfId="0" applyNumberFormat="1" applyFont="1" applyFill="1" applyBorder="1" applyAlignment="1">
      <alignment horizontal="right" vertical="top" wrapText="1"/>
    </xf>
    <xf numFmtId="49" fontId="23" fillId="14" borderId="1" xfId="4" applyNumberFormat="1" applyFont="1" applyFill="1" applyBorder="1" applyAlignment="1">
      <alignment horizontal="right" vertical="top" wrapText="1"/>
    </xf>
    <xf numFmtId="0" fontId="23" fillId="5" borderId="0" xfId="0" applyFont="1" applyFill="1" applyAlignment="1">
      <alignment horizontal="right" vertical="top" wrapText="1"/>
    </xf>
    <xf numFmtId="0" fontId="22" fillId="0" borderId="0" xfId="4" applyFont="1" applyAlignment="1">
      <alignment horizontal="center" vertical="top" wrapText="1"/>
    </xf>
    <xf numFmtId="0" fontId="12" fillId="0" borderId="6" xfId="4" applyFont="1" applyBorder="1" applyAlignment="1">
      <alignment horizontal="left" vertical="top" wrapText="1"/>
    </xf>
    <xf numFmtId="0" fontId="12" fillId="0" borderId="16" xfId="4" applyFont="1" applyBorder="1" applyAlignment="1">
      <alignment horizontal="left" vertical="top" wrapText="1"/>
    </xf>
    <xf numFmtId="0" fontId="12" fillId="0" borderId="9" xfId="4" applyFont="1" applyBorder="1" applyAlignment="1">
      <alignment horizontal="left" vertical="top" wrapText="1"/>
    </xf>
    <xf numFmtId="49" fontId="22" fillId="6" borderId="6" xfId="0" applyNumberFormat="1" applyFont="1" applyFill="1" applyBorder="1" applyAlignment="1">
      <alignment horizontal="left" vertical="center" wrapText="1"/>
    </xf>
    <xf numFmtId="49" fontId="22" fillId="6" borderId="16" xfId="0" applyNumberFormat="1" applyFont="1" applyFill="1" applyBorder="1" applyAlignment="1">
      <alignment horizontal="left" vertical="center" wrapText="1"/>
    </xf>
    <xf numFmtId="49" fontId="22" fillId="6" borderId="9" xfId="0" applyNumberFormat="1" applyFont="1" applyFill="1" applyBorder="1" applyAlignment="1">
      <alignment horizontal="left" vertical="center" wrapText="1"/>
    </xf>
    <xf numFmtId="0" fontId="21" fillId="0" borderId="1" xfId="4" applyFont="1" applyBorder="1" applyAlignment="1">
      <alignment vertical="top" wrapText="1"/>
    </xf>
    <xf numFmtId="0" fontId="21" fillId="0" borderId="1" xfId="0" applyFont="1" applyBorder="1" applyAlignment="1">
      <alignment vertical="top" wrapText="1"/>
    </xf>
    <xf numFmtId="0" fontId="21" fillId="5" borderId="2" xfId="4" applyFont="1" applyFill="1" applyBorder="1" applyAlignment="1">
      <alignment horizontal="right" vertical="top" wrapText="1"/>
    </xf>
    <xf numFmtId="0" fontId="21" fillId="5" borderId="10" xfId="4" applyFont="1" applyFill="1" applyBorder="1" applyAlignment="1">
      <alignment horizontal="right" vertical="top" wrapText="1"/>
    </xf>
    <xf numFmtId="0" fontId="21" fillId="5" borderId="8" xfId="4" applyFont="1" applyFill="1" applyBorder="1" applyAlignment="1">
      <alignment horizontal="right" vertical="top" wrapText="1"/>
    </xf>
    <xf numFmtId="0" fontId="21" fillId="0" borderId="1" xfId="0" applyFont="1" applyBorder="1" applyAlignment="1">
      <alignment horizontal="right" vertical="top" wrapText="1"/>
    </xf>
    <xf numFmtId="49" fontId="21" fillId="0" borderId="6" xfId="4" applyNumberFormat="1" applyFont="1" applyBorder="1" applyAlignment="1">
      <alignment horizontal="left" vertical="top" wrapText="1"/>
    </xf>
    <xf numFmtId="49" fontId="21" fillId="0" borderId="16" xfId="4" applyNumberFormat="1" applyFont="1" applyBorder="1" applyAlignment="1">
      <alignment horizontal="left" vertical="top" wrapText="1"/>
    </xf>
    <xf numFmtId="49" fontId="21" fillId="0" borderId="9" xfId="4" applyNumberFormat="1" applyFont="1" applyBorder="1" applyAlignment="1">
      <alignment horizontal="left" vertical="top" wrapText="1"/>
    </xf>
    <xf numFmtId="49" fontId="23" fillId="6" borderId="6" xfId="4" applyNumberFormat="1" applyFont="1" applyFill="1" applyBorder="1" applyAlignment="1">
      <alignment horizontal="right" vertical="top" wrapText="1"/>
    </xf>
    <xf numFmtId="49" fontId="23" fillId="6" borderId="16" xfId="4" applyNumberFormat="1" applyFont="1" applyFill="1" applyBorder="1" applyAlignment="1">
      <alignment horizontal="right" vertical="top" wrapText="1"/>
    </xf>
    <xf numFmtId="49" fontId="23" fillId="6" borderId="9" xfId="4" applyNumberFormat="1" applyFont="1" applyFill="1" applyBorder="1" applyAlignment="1">
      <alignment horizontal="right" vertical="top" wrapText="1"/>
    </xf>
    <xf numFmtId="0" fontId="25" fillId="5" borderId="2" xfId="0" applyFont="1" applyFill="1" applyBorder="1" applyAlignment="1">
      <alignment horizontal="center" vertical="top" wrapText="1"/>
    </xf>
    <xf numFmtId="0" fontId="25" fillId="5" borderId="8" xfId="0" applyFont="1" applyFill="1" applyBorder="1" applyAlignment="1">
      <alignment horizontal="center" vertical="top" wrapText="1"/>
    </xf>
    <xf numFmtId="0" fontId="25" fillId="5" borderId="2" xfId="0" applyFont="1" applyFill="1" applyBorder="1" applyAlignment="1">
      <alignment horizontal="left" vertical="top" wrapText="1"/>
    </xf>
    <xf numFmtId="0" fontId="25" fillId="5" borderId="8" xfId="0" applyFont="1" applyFill="1" applyBorder="1" applyAlignment="1">
      <alignment horizontal="left" vertical="top" wrapText="1"/>
    </xf>
    <xf numFmtId="166" fontId="21" fillId="5" borderId="2" xfId="0" applyNumberFormat="1" applyFont="1" applyFill="1" applyBorder="1" applyAlignment="1">
      <alignment horizontal="right" vertical="top" wrapText="1"/>
    </xf>
    <xf numFmtId="166" fontId="21" fillId="5" borderId="10" xfId="0" applyNumberFormat="1" applyFont="1" applyFill="1" applyBorder="1" applyAlignment="1">
      <alignment horizontal="right" vertical="top" wrapText="1"/>
    </xf>
    <xf numFmtId="166" fontId="21" fillId="5" borderId="8" xfId="0" applyNumberFormat="1" applyFont="1" applyFill="1" applyBorder="1" applyAlignment="1">
      <alignment horizontal="right" vertical="top" wrapText="1"/>
    </xf>
    <xf numFmtId="0" fontId="22" fillId="5" borderId="0" xfId="0" applyFont="1" applyFill="1" applyAlignment="1">
      <alignment horizontal="center" vertical="top" wrapText="1"/>
    </xf>
    <xf numFmtId="0" fontId="12" fillId="0" borderId="1" xfId="0" applyFont="1" applyBorder="1" applyAlignment="1">
      <alignment horizontal="left" wrapText="1"/>
    </xf>
    <xf numFmtId="49" fontId="23" fillId="14" borderId="6" xfId="4" applyNumberFormat="1" applyFont="1" applyFill="1" applyBorder="1" applyAlignment="1">
      <alignment horizontal="right" vertical="top" wrapText="1"/>
    </xf>
    <xf numFmtId="49" fontId="23" fillId="14" borderId="16" xfId="4" applyNumberFormat="1" applyFont="1" applyFill="1" applyBorder="1" applyAlignment="1">
      <alignment horizontal="right" vertical="top" wrapText="1"/>
    </xf>
    <xf numFmtId="49" fontId="23" fillId="14" borderId="9" xfId="4" applyNumberFormat="1" applyFont="1" applyFill="1" applyBorder="1" applyAlignment="1">
      <alignment horizontal="right" vertical="top" wrapText="1"/>
    </xf>
    <xf numFmtId="0" fontId="12" fillId="0" borderId="1" xfId="0" applyFont="1" applyBorder="1" applyAlignment="1">
      <alignment vertical="top" wrapText="1"/>
    </xf>
    <xf numFmtId="49" fontId="4" fillId="6" borderId="1" xfId="6" applyNumberFormat="1" applyFont="1" applyFill="1" applyBorder="1" applyAlignment="1">
      <alignment horizontal="right" vertical="top" wrapText="1"/>
    </xf>
    <xf numFmtId="166" fontId="1" fillId="5" borderId="2" xfId="0" applyNumberFormat="1" applyFont="1" applyFill="1" applyBorder="1" applyAlignment="1">
      <alignment horizontal="right" vertical="top"/>
    </xf>
    <xf numFmtId="166" fontId="1" fillId="5" borderId="8" xfId="0" applyNumberFormat="1" applyFont="1" applyFill="1" applyBorder="1" applyAlignment="1">
      <alignment horizontal="right" vertical="top"/>
    </xf>
    <xf numFmtId="49" fontId="6" fillId="0" borderId="1" xfId="6" applyNumberFormat="1" applyFont="1" applyBorder="1" applyAlignment="1">
      <alignment horizontal="right" vertical="top" wrapText="1"/>
    </xf>
    <xf numFmtId="0" fontId="9" fillId="0" borderId="6" xfId="6" applyFont="1" applyBorder="1" applyAlignment="1">
      <alignment horizontal="left" vertical="top" wrapText="1"/>
    </xf>
    <xf numFmtId="0" fontId="9" fillId="0" borderId="16" xfId="6" applyFont="1" applyBorder="1" applyAlignment="1">
      <alignment horizontal="left" vertical="top" wrapText="1"/>
    </xf>
    <xf numFmtId="0" fontId="9" fillId="0" borderId="9" xfId="6" applyFont="1" applyBorder="1" applyAlignment="1">
      <alignment horizontal="left" vertical="top" wrapText="1"/>
    </xf>
    <xf numFmtId="0" fontId="9" fillId="0" borderId="1" xfId="6" applyFont="1" applyBorder="1" applyAlignment="1">
      <alignment horizontal="left" vertical="top" wrapText="1"/>
    </xf>
    <xf numFmtId="49" fontId="1" fillId="0" borderId="1" xfId="4" applyNumberFormat="1" applyFont="1" applyBorder="1" applyAlignment="1">
      <alignment horizontal="left" vertical="top" wrapText="1"/>
    </xf>
    <xf numFmtId="0" fontId="9" fillId="5" borderId="1" xfId="6" applyFont="1" applyFill="1" applyBorder="1" applyAlignment="1">
      <alignment horizontal="left" vertical="top" wrapText="1"/>
    </xf>
    <xf numFmtId="0" fontId="4" fillId="5" borderId="0" xfId="6" applyFont="1" applyFill="1" applyAlignment="1">
      <alignment horizontal="center" vertical="center" wrapText="1"/>
    </xf>
    <xf numFmtId="0" fontId="9" fillId="0" borderId="1" xfId="6" applyFont="1" applyBorder="1" applyAlignment="1">
      <alignment vertical="top" wrapText="1"/>
    </xf>
    <xf numFmtId="166" fontId="1" fillId="5" borderId="2" xfId="0" applyNumberFormat="1" applyFont="1" applyFill="1" applyBorder="1" applyAlignment="1">
      <alignment vertical="top"/>
    </xf>
    <xf numFmtId="166" fontId="1" fillId="5" borderId="10" xfId="0" applyNumberFormat="1" applyFont="1" applyFill="1" applyBorder="1" applyAlignment="1">
      <alignment vertical="top"/>
    </xf>
    <xf numFmtId="49" fontId="9" fillId="6" borderId="1" xfId="4" applyNumberFormat="1" applyFont="1" applyFill="1" applyBorder="1" applyAlignment="1">
      <alignment horizontal="right" vertical="top" wrapText="1"/>
    </xf>
    <xf numFmtId="49" fontId="6" fillId="2" borderId="1" xfId="6" applyNumberFormat="1" applyFont="1" applyFill="1" applyBorder="1" applyAlignment="1">
      <alignment horizontal="right" vertical="top" wrapText="1"/>
    </xf>
    <xf numFmtId="49" fontId="11" fillId="0" borderId="6" xfId="4" applyNumberFormat="1" applyFont="1" applyBorder="1" applyAlignment="1">
      <alignment horizontal="left" vertical="top" wrapText="1"/>
    </xf>
    <xf numFmtId="49" fontId="11" fillId="0" borderId="16" xfId="4" applyNumberFormat="1" applyFont="1" applyBorder="1" applyAlignment="1">
      <alignment horizontal="left" vertical="top" wrapText="1"/>
    </xf>
    <xf numFmtId="49" fontId="11" fillId="0" borderId="9" xfId="4" applyNumberFormat="1" applyFont="1" applyBorder="1" applyAlignment="1">
      <alignment horizontal="left" vertical="top" wrapText="1"/>
    </xf>
    <xf numFmtId="49" fontId="4" fillId="6" borderId="6" xfId="4" applyNumberFormat="1" applyFont="1" applyFill="1" applyBorder="1" applyAlignment="1">
      <alignment horizontal="right" vertical="top" wrapText="1"/>
    </xf>
    <xf numFmtId="49" fontId="4" fillId="6" borderId="16" xfId="4" applyNumberFormat="1" applyFont="1" applyFill="1" applyBorder="1" applyAlignment="1">
      <alignment horizontal="right" vertical="top" wrapText="1"/>
    </xf>
    <xf numFmtId="49" fontId="4" fillId="6" borderId="9" xfId="4" applyNumberFormat="1" applyFont="1" applyFill="1" applyBorder="1" applyAlignment="1">
      <alignment horizontal="right" vertical="top" wrapText="1"/>
    </xf>
    <xf numFmtId="49" fontId="4" fillId="14" borderId="6" xfId="4" applyNumberFormat="1" applyFont="1" applyFill="1" applyBorder="1" applyAlignment="1">
      <alignment horizontal="right" vertical="top" wrapText="1"/>
    </xf>
    <xf numFmtId="49" fontId="4" fillId="14" borderId="16" xfId="4" applyNumberFormat="1" applyFont="1" applyFill="1" applyBorder="1" applyAlignment="1">
      <alignment horizontal="right" vertical="top" wrapText="1"/>
    </xf>
    <xf numFmtId="49" fontId="4" fillId="14" borderId="9" xfId="4" applyNumberFormat="1" applyFont="1" applyFill="1" applyBorder="1" applyAlignment="1">
      <alignment horizontal="right" vertical="top" wrapText="1"/>
    </xf>
    <xf numFmtId="0" fontId="4" fillId="0" borderId="0" xfId="0" applyFont="1" applyAlignment="1">
      <alignment horizontal="center" vertical="center"/>
    </xf>
    <xf numFmtId="0" fontId="4" fillId="9" borderId="1" xfId="0" applyFont="1" applyFill="1" applyBorder="1" applyAlignment="1">
      <alignment horizontal="center" vertical="center" wrapText="1"/>
    </xf>
    <xf numFmtId="49" fontId="4" fillId="9" borderId="1" xfId="0" applyNumberFormat="1" applyFont="1" applyFill="1" applyBorder="1" applyAlignment="1">
      <alignment horizontal="center" vertical="center" wrapText="1"/>
    </xf>
    <xf numFmtId="49" fontId="4" fillId="2" borderId="20" xfId="6" applyNumberFormat="1" applyFont="1" applyFill="1" applyBorder="1" applyAlignment="1">
      <alignment horizontal="right" vertical="top" wrapText="1"/>
    </xf>
    <xf numFmtId="49" fontId="4" fillId="2" borderId="16" xfId="6" applyNumberFormat="1" applyFont="1" applyFill="1" applyBorder="1" applyAlignment="1">
      <alignment horizontal="right" vertical="top" wrapText="1"/>
    </xf>
    <xf numFmtId="49" fontId="4" fillId="2" borderId="9" xfId="6" applyNumberFormat="1" applyFont="1" applyFill="1" applyBorder="1" applyAlignment="1">
      <alignment horizontal="right" vertical="top" wrapText="1"/>
    </xf>
    <xf numFmtId="49" fontId="4" fillId="6" borderId="6" xfId="6" applyNumberFormat="1" applyFont="1" applyFill="1" applyBorder="1" applyAlignment="1">
      <alignment horizontal="right" vertical="top" wrapText="1"/>
    </xf>
    <xf numFmtId="49" fontId="4" fillId="6" borderId="16" xfId="6" applyNumberFormat="1" applyFont="1" applyFill="1" applyBorder="1" applyAlignment="1">
      <alignment horizontal="right" vertical="top" wrapText="1"/>
    </xf>
    <xf numFmtId="49" fontId="4" fillId="6" borderId="9" xfId="6" applyNumberFormat="1" applyFont="1" applyFill="1" applyBorder="1" applyAlignment="1">
      <alignment horizontal="right" vertical="top" wrapText="1"/>
    </xf>
    <xf numFmtId="0" fontId="33" fillId="5" borderId="0" xfId="0" applyFont="1" applyFill="1" applyAlignment="1">
      <alignment horizontal="center" vertical="top" wrapText="1"/>
    </xf>
    <xf numFmtId="49" fontId="17" fillId="0" borderId="0" xfId="0" applyNumberFormat="1" applyFont="1" applyAlignment="1">
      <alignment horizontal="left" vertical="top" wrapText="1"/>
    </xf>
    <xf numFmtId="49" fontId="11" fillId="0" borderId="0" xfId="0" applyNumberFormat="1" applyFont="1" applyAlignment="1">
      <alignment horizontal="left" vertical="top" wrapText="1"/>
    </xf>
    <xf numFmtId="0" fontId="53" fillId="5" borderId="0" xfId="0" applyFont="1" applyFill="1" applyAlignment="1">
      <alignment horizontal="center" vertical="top" wrapText="1"/>
    </xf>
    <xf numFmtId="0" fontId="22" fillId="5" borderId="0" xfId="0" applyFont="1" applyFill="1" applyAlignment="1">
      <alignment vertical="top" wrapText="1"/>
    </xf>
    <xf numFmtId="14" fontId="12" fillId="5" borderId="0" xfId="0" applyNumberFormat="1" applyFont="1" applyFill="1" applyAlignment="1">
      <alignment horizontal="left" vertical="top"/>
    </xf>
    <xf numFmtId="49" fontId="12" fillId="5" borderId="0" xfId="0" applyNumberFormat="1" applyFont="1" applyFill="1" applyAlignment="1">
      <alignment vertical="top" wrapText="1"/>
    </xf>
    <xf numFmtId="165" fontId="21" fillId="5" borderId="1" xfId="0" applyNumberFormat="1" applyFont="1" applyFill="1" applyBorder="1" applyAlignment="1">
      <alignment horizontal="left" vertical="top" wrapText="1"/>
    </xf>
    <xf numFmtId="0" fontId="21" fillId="5" borderId="10" xfId="0" applyFont="1" applyFill="1" applyBorder="1" applyAlignment="1">
      <alignment horizontal="left" vertical="top" wrapText="1"/>
    </xf>
    <xf numFmtId="166" fontId="21" fillId="0" borderId="1" xfId="0" applyNumberFormat="1" applyFont="1" applyBorder="1" applyAlignment="1">
      <alignment vertical="top" wrapText="1"/>
    </xf>
    <xf numFmtId="49" fontId="21" fillId="5" borderId="1" xfId="0" applyNumberFormat="1" applyFont="1" applyFill="1" applyBorder="1" applyAlignment="1">
      <alignment vertical="top" wrapText="1"/>
    </xf>
    <xf numFmtId="166" fontId="23" fillId="6" borderId="1" xfId="0" applyNumberFormat="1" applyFont="1" applyFill="1" applyBorder="1" applyAlignment="1">
      <alignment horizontal="right" vertical="top" wrapText="1"/>
    </xf>
    <xf numFmtId="166" fontId="21" fillId="5" borderId="0" xfId="0" applyNumberFormat="1" applyFont="1" applyFill="1" applyAlignment="1">
      <alignment horizontal="left" vertical="top" wrapText="1"/>
    </xf>
    <xf numFmtId="166" fontId="1" fillId="5" borderId="1" xfId="2" applyNumberFormat="1" applyFont="1" applyFill="1" applyBorder="1" applyAlignment="1">
      <alignment horizontal="right" vertical="top" wrapText="1"/>
    </xf>
    <xf numFmtId="166" fontId="1" fillId="13" borderId="1" xfId="0" applyNumberFormat="1" applyFont="1" applyFill="1" applyBorder="1" applyAlignment="1">
      <alignment horizontal="right" vertical="top" wrapText="1"/>
    </xf>
    <xf numFmtId="0" fontId="4" fillId="5" borderId="0" xfId="0" applyFont="1" applyFill="1" applyAlignment="1">
      <alignment horizontal="center" vertical="center" wrapText="1"/>
    </xf>
    <xf numFmtId="49" fontId="6" fillId="5" borderId="0" xfId="0" applyNumberFormat="1" applyFont="1" applyFill="1" applyAlignment="1">
      <alignment horizontal="center" vertical="center" wrapText="1"/>
    </xf>
    <xf numFmtId="49" fontId="6" fillId="5" borderId="1" xfId="0" applyNumberFormat="1" applyFont="1" applyFill="1" applyBorder="1" applyAlignment="1">
      <alignment horizontal="center" vertical="center" textRotation="90" wrapText="1"/>
    </xf>
    <xf numFmtId="165" fontId="1" fillId="0" borderId="1" xfId="7" applyNumberFormat="1" applyFont="1" applyBorder="1" applyAlignment="1">
      <alignment horizontal="right" vertical="top" wrapText="1"/>
    </xf>
    <xf numFmtId="0" fontId="9" fillId="4" borderId="1" xfId="0" applyFont="1" applyFill="1" applyBorder="1" applyAlignment="1">
      <alignment horizontal="left" vertical="top" wrapText="1"/>
    </xf>
    <xf numFmtId="49" fontId="6" fillId="17" borderId="1" xfId="0" applyNumberFormat="1"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16"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4" borderId="1" xfId="0" applyFont="1" applyFill="1" applyBorder="1" applyAlignment="1">
      <alignment horizontal="left" vertical="top" wrapText="1"/>
    </xf>
    <xf numFmtId="49" fontId="1" fillId="17" borderId="1" xfId="0" applyNumberFormat="1" applyFont="1" applyFill="1" applyBorder="1" applyAlignment="1">
      <alignment horizontal="left" vertical="top" wrapText="1"/>
    </xf>
    <xf numFmtId="49" fontId="1" fillId="17" borderId="1" xfId="0" applyNumberFormat="1" applyFont="1" applyFill="1" applyBorder="1" applyAlignment="1">
      <alignment horizontal="center" vertical="top" wrapText="1"/>
    </xf>
    <xf numFmtId="49" fontId="1" fillId="17" borderId="1" xfId="0" applyNumberFormat="1" applyFont="1" applyFill="1" applyBorder="1" applyAlignment="1">
      <alignment vertical="top" wrapText="1"/>
    </xf>
    <xf numFmtId="0" fontId="52" fillId="0" borderId="1" xfId="0" applyFont="1" applyBorder="1" applyAlignment="1">
      <alignment horizontal="left" vertical="top" wrapText="1"/>
    </xf>
    <xf numFmtId="49" fontId="1" fillId="5" borderId="1" xfId="6" applyNumberFormat="1" applyFont="1" applyFill="1" applyBorder="1" applyAlignment="1">
      <alignment horizontal="left" vertical="top" wrapText="1"/>
    </xf>
    <xf numFmtId="49" fontId="1" fillId="5" borderId="1" xfId="6" applyNumberFormat="1" applyFont="1" applyFill="1" applyBorder="1" applyAlignment="1">
      <alignment horizontal="left" vertical="top" wrapText="1"/>
    </xf>
    <xf numFmtId="0" fontId="1" fillId="5" borderId="2" xfId="6" applyFont="1" applyFill="1" applyBorder="1" applyAlignment="1">
      <alignment horizontal="left" vertical="top" wrapText="1"/>
    </xf>
    <xf numFmtId="0" fontId="1" fillId="5" borderId="2" xfId="6" applyFont="1" applyFill="1" applyBorder="1" applyAlignment="1">
      <alignment horizontal="right" vertical="top" wrapText="1"/>
    </xf>
    <xf numFmtId="0" fontId="1" fillId="5" borderId="1" xfId="6" applyFont="1" applyFill="1" applyBorder="1" applyAlignment="1">
      <alignment horizontal="right" vertical="top" wrapText="1"/>
    </xf>
    <xf numFmtId="0" fontId="1" fillId="5" borderId="8" xfId="6" applyFont="1" applyFill="1" applyBorder="1" applyAlignment="1">
      <alignment horizontal="left" vertical="top" wrapText="1"/>
    </xf>
    <xf numFmtId="0" fontId="1" fillId="5" borderId="8" xfId="6" applyFont="1" applyFill="1" applyBorder="1" applyAlignment="1">
      <alignment horizontal="right" vertical="top" wrapText="1"/>
    </xf>
    <xf numFmtId="49" fontId="6" fillId="0" borderId="6" xfId="0" applyNumberFormat="1" applyFont="1" applyBorder="1" applyAlignment="1">
      <alignment horizontal="left" vertical="top" wrapText="1"/>
    </xf>
    <xf numFmtId="49" fontId="6" fillId="0" borderId="16" xfId="0" applyNumberFormat="1" applyFont="1" applyBorder="1" applyAlignment="1">
      <alignment horizontal="left" vertical="top" wrapText="1"/>
    </xf>
    <xf numFmtId="49" fontId="6" fillId="0" borderId="9" xfId="0" applyNumberFormat="1" applyFont="1" applyBorder="1" applyAlignment="1">
      <alignment horizontal="left" vertical="top" wrapText="1"/>
    </xf>
    <xf numFmtId="49" fontId="6" fillId="12" borderId="1" xfId="0" applyNumberFormat="1" applyFont="1" applyFill="1" applyBorder="1" applyAlignment="1">
      <alignment horizontal="right" vertical="top" wrapText="1"/>
    </xf>
    <xf numFmtId="49" fontId="6" fillId="9" borderId="6" xfId="0" applyNumberFormat="1" applyFont="1" applyFill="1" applyBorder="1" applyAlignment="1">
      <alignment horizontal="right" vertical="top" wrapText="1"/>
    </xf>
    <xf numFmtId="49" fontId="6" fillId="9" borderId="16" xfId="0" applyNumberFormat="1" applyFont="1" applyFill="1" applyBorder="1" applyAlignment="1">
      <alignment horizontal="right" vertical="top" wrapText="1"/>
    </xf>
    <xf numFmtId="49" fontId="6" fillId="9" borderId="9" xfId="0" applyNumberFormat="1" applyFont="1" applyFill="1" applyBorder="1" applyAlignment="1">
      <alignment horizontal="right" vertical="top" wrapText="1"/>
    </xf>
    <xf numFmtId="3" fontId="5" fillId="9" borderId="1" xfId="0" applyNumberFormat="1" applyFont="1" applyFill="1" applyBorder="1" applyAlignment="1">
      <alignment horizontal="right" vertical="top" wrapText="1"/>
    </xf>
    <xf numFmtId="0" fontId="1" fillId="9" borderId="1" xfId="0" applyFont="1" applyFill="1" applyBorder="1" applyAlignment="1">
      <alignment horizontal="right" vertical="top" wrapText="1"/>
    </xf>
    <xf numFmtId="166" fontId="16" fillId="9" borderId="1" xfId="0" applyNumberFormat="1" applyFont="1" applyFill="1" applyBorder="1" applyAlignment="1">
      <alignment horizontal="right" vertical="top" wrapText="1"/>
    </xf>
    <xf numFmtId="166" fontId="19" fillId="9" borderId="1" xfId="0" applyNumberFormat="1" applyFont="1" applyFill="1" applyBorder="1" applyAlignment="1">
      <alignment horizontal="right" vertical="top" wrapText="1"/>
    </xf>
    <xf numFmtId="49" fontId="1" fillId="9" borderId="1" xfId="0" applyNumberFormat="1" applyFont="1" applyFill="1" applyBorder="1" applyAlignment="1">
      <alignment horizontal="left" vertical="top" wrapText="1"/>
    </xf>
    <xf numFmtId="49" fontId="1" fillId="9" borderId="1" xfId="0" applyNumberFormat="1" applyFont="1" applyFill="1" applyBorder="1" applyAlignment="1">
      <alignment horizontal="right" vertical="top" wrapText="1"/>
    </xf>
    <xf numFmtId="0" fontId="21" fillId="9" borderId="1" xfId="0" applyFont="1" applyFill="1" applyBorder="1" applyAlignment="1">
      <alignment horizontal="center" vertical="top" wrapText="1"/>
    </xf>
    <xf numFmtId="0" fontId="1" fillId="9" borderId="1" xfId="0" applyFont="1" applyFill="1" applyBorder="1" applyAlignment="1">
      <alignment horizontal="center" vertical="top" wrapText="1"/>
    </xf>
    <xf numFmtId="49" fontId="6" fillId="9" borderId="1" xfId="0" applyNumberFormat="1" applyFont="1" applyFill="1" applyBorder="1" applyAlignment="1">
      <alignment horizontal="left" vertical="top" wrapText="1"/>
    </xf>
    <xf numFmtId="49" fontId="6" fillId="9" borderId="1" xfId="0" applyNumberFormat="1" applyFont="1" applyFill="1" applyBorder="1" applyAlignment="1">
      <alignment vertical="top" wrapText="1"/>
    </xf>
    <xf numFmtId="166" fontId="21" fillId="9" borderId="1" xfId="0" applyNumberFormat="1" applyFont="1" applyFill="1" applyBorder="1" applyAlignment="1">
      <alignment vertical="top" wrapText="1"/>
    </xf>
    <xf numFmtId="166" fontId="1" fillId="9" borderId="1" xfId="0" applyNumberFormat="1" applyFont="1" applyFill="1" applyBorder="1" applyAlignment="1">
      <alignment vertical="top" wrapText="1"/>
    </xf>
    <xf numFmtId="0" fontId="21" fillId="9" borderId="1" xfId="0" applyFont="1" applyFill="1" applyBorder="1" applyAlignment="1">
      <alignment vertical="top" wrapText="1"/>
    </xf>
    <xf numFmtId="166" fontId="21" fillId="9" borderId="1" xfId="0" applyNumberFormat="1" applyFont="1" applyFill="1" applyBorder="1" applyAlignment="1">
      <alignment horizontal="right" vertical="top" wrapText="1"/>
    </xf>
    <xf numFmtId="166" fontId="1" fillId="9" borderId="1" xfId="0" applyNumberFormat="1" applyFont="1" applyFill="1" applyBorder="1" applyAlignment="1">
      <alignment horizontal="right" vertical="top" wrapText="1"/>
    </xf>
    <xf numFmtId="165" fontId="1" fillId="9" borderId="1" xfId="0" applyNumberFormat="1" applyFont="1" applyFill="1" applyBorder="1" applyAlignment="1">
      <alignment horizontal="left" vertical="top" wrapText="1"/>
    </xf>
    <xf numFmtId="1" fontId="1" fillId="9" borderId="1" xfId="0" applyNumberFormat="1" applyFont="1" applyFill="1" applyBorder="1" applyAlignment="1">
      <alignment vertical="top" wrapText="1"/>
    </xf>
    <xf numFmtId="165" fontId="1" fillId="9" borderId="1" xfId="0" applyNumberFormat="1" applyFont="1" applyFill="1" applyBorder="1" applyAlignment="1">
      <alignment vertical="top" wrapText="1"/>
    </xf>
    <xf numFmtId="165" fontId="6" fillId="9" borderId="1" xfId="0" applyNumberFormat="1" applyFont="1" applyFill="1" applyBorder="1" applyAlignment="1">
      <alignment horizontal="left" vertical="top" wrapText="1"/>
    </xf>
    <xf numFmtId="165" fontId="6" fillId="9" borderId="1" xfId="0" applyNumberFormat="1" applyFont="1" applyFill="1" applyBorder="1" applyAlignment="1">
      <alignment vertical="top" wrapText="1"/>
    </xf>
    <xf numFmtId="0" fontId="1" fillId="9" borderId="1" xfId="0" applyFont="1" applyFill="1" applyBorder="1" applyAlignment="1">
      <alignment vertical="top" wrapText="1"/>
    </xf>
    <xf numFmtId="0" fontId="1" fillId="9" borderId="0" xfId="0" applyFont="1" applyFill="1" applyAlignment="1">
      <alignment wrapText="1"/>
    </xf>
    <xf numFmtId="1" fontId="1" fillId="9" borderId="1" xfId="0" applyNumberFormat="1" applyFont="1" applyFill="1" applyBorder="1" applyAlignment="1">
      <alignment horizontal="center" vertical="top" wrapText="1"/>
    </xf>
    <xf numFmtId="49" fontId="1" fillId="0" borderId="0" xfId="0" applyNumberFormat="1" applyFont="1" applyAlignment="1">
      <alignment horizontal="right" vertical="top" wrapText="1"/>
    </xf>
    <xf numFmtId="0" fontId="6" fillId="0" borderId="0" xfId="0" applyFont="1" applyAlignment="1">
      <alignment horizontal="center" vertical="center" wrapText="1"/>
    </xf>
    <xf numFmtId="0" fontId="6" fillId="0" borderId="0" xfId="0" applyFont="1" applyAlignment="1">
      <alignment horizontal="right" vertical="center" wrapText="1"/>
    </xf>
    <xf numFmtId="0" fontId="6" fillId="0" borderId="0" xfId="0" applyFont="1" applyAlignment="1">
      <alignment horizontal="left" vertical="center" wrapText="1"/>
    </xf>
    <xf numFmtId="49" fontId="6" fillId="6" borderId="1" xfId="0" applyNumberFormat="1" applyFont="1" applyFill="1" applyBorder="1" applyAlignment="1">
      <alignment horizontal="center" vertical="center" wrapText="1"/>
    </xf>
    <xf numFmtId="0" fontId="6" fillId="0" borderId="1" xfId="0" applyFont="1" applyBorder="1" applyAlignment="1">
      <alignment horizontal="center" vertical="top" wrapText="1"/>
    </xf>
    <xf numFmtId="49" fontId="1" fillId="0" borderId="2" xfId="0" applyNumberFormat="1" applyFont="1" applyBorder="1" applyAlignment="1">
      <alignment horizontal="right" vertical="top" wrapText="1"/>
    </xf>
    <xf numFmtId="49" fontId="1" fillId="0" borderId="10" xfId="0" applyNumberFormat="1" applyFont="1" applyBorder="1" applyAlignment="1">
      <alignment horizontal="right" vertical="top" wrapText="1"/>
    </xf>
    <xf numFmtId="49" fontId="1" fillId="0" borderId="10" xfId="0" applyNumberFormat="1" applyFont="1" applyBorder="1" applyAlignment="1">
      <alignment horizontal="left" vertical="top" wrapText="1"/>
    </xf>
    <xf numFmtId="0" fontId="1" fillId="0" borderId="10" xfId="0" applyFont="1" applyBorder="1" applyAlignment="1">
      <alignment horizontal="left" vertical="top" wrapText="1"/>
    </xf>
    <xf numFmtId="0" fontId="1" fillId="0" borderId="10" xfId="0" applyFont="1" applyBorder="1" applyAlignment="1">
      <alignment horizontal="center" vertical="top" wrapText="1"/>
    </xf>
    <xf numFmtId="49" fontId="1" fillId="0" borderId="8" xfId="0" applyNumberFormat="1" applyFont="1" applyBorder="1" applyAlignment="1">
      <alignment horizontal="right" vertical="top" wrapText="1"/>
    </xf>
    <xf numFmtId="49" fontId="7" fillId="5" borderId="1" xfId="0" applyNumberFormat="1" applyFont="1" applyFill="1" applyBorder="1" applyAlignment="1">
      <alignment vertical="top" wrapText="1"/>
    </xf>
    <xf numFmtId="49" fontId="56" fillId="5" borderId="1" xfId="0" applyNumberFormat="1" applyFont="1" applyFill="1" applyBorder="1" applyAlignment="1">
      <alignment horizontal="right" vertical="top" wrapText="1"/>
    </xf>
    <xf numFmtId="49" fontId="7" fillId="5" borderId="1" xfId="0" applyNumberFormat="1" applyFont="1" applyFill="1" applyBorder="1" applyAlignment="1">
      <alignment horizontal="left" vertical="top" wrapText="1"/>
    </xf>
    <xf numFmtId="166" fontId="7" fillId="5" borderId="1" xfId="0" applyNumberFormat="1" applyFont="1" applyFill="1" applyBorder="1" applyAlignment="1">
      <alignment horizontal="right" vertical="top" wrapText="1"/>
    </xf>
    <xf numFmtId="0" fontId="1" fillId="5" borderId="1" xfId="0" quotePrefix="1" applyFont="1" applyFill="1" applyBorder="1" applyAlignment="1">
      <alignment horizontal="center" vertical="top" wrapText="1"/>
    </xf>
    <xf numFmtId="49" fontId="1" fillId="5" borderId="1" xfId="0" quotePrefix="1" applyNumberFormat="1" applyFont="1" applyFill="1" applyBorder="1" applyAlignment="1">
      <alignment horizontal="center" vertical="top" wrapText="1"/>
    </xf>
    <xf numFmtId="16" fontId="1" fillId="5" borderId="1" xfId="0" quotePrefix="1" applyNumberFormat="1" applyFont="1" applyFill="1" applyBorder="1" applyAlignment="1">
      <alignment horizontal="center" vertical="top" wrapText="1"/>
    </xf>
    <xf numFmtId="49" fontId="1" fillId="0" borderId="1" xfId="0" quotePrefix="1" applyNumberFormat="1" applyFont="1" applyBorder="1" applyAlignment="1">
      <alignment horizontal="center" vertical="top" wrapText="1"/>
    </xf>
    <xf numFmtId="0" fontId="1" fillId="0" borderId="1" xfId="0" quotePrefix="1" applyFont="1" applyBorder="1" applyAlignment="1">
      <alignment horizontal="center" vertical="top" wrapText="1"/>
    </xf>
    <xf numFmtId="49" fontId="20" fillId="5" borderId="2" xfId="0" applyNumberFormat="1" applyFont="1" applyFill="1" applyBorder="1" applyAlignment="1">
      <alignment horizontal="center" vertical="top" wrapText="1"/>
    </xf>
    <xf numFmtId="49" fontId="20" fillId="5" borderId="2" xfId="0" applyNumberFormat="1" applyFont="1" applyFill="1" applyBorder="1" applyAlignment="1">
      <alignment horizontal="right" vertical="top" wrapText="1"/>
    </xf>
    <xf numFmtId="0" fontId="20" fillId="5" borderId="2" xfId="0" applyFont="1" applyFill="1" applyBorder="1" applyAlignment="1">
      <alignment horizontal="left" vertical="top" wrapText="1"/>
    </xf>
    <xf numFmtId="0" fontId="20" fillId="5" borderId="1" xfId="0" applyFont="1" applyFill="1" applyBorder="1" applyAlignment="1">
      <alignment horizontal="left" vertical="top" wrapText="1"/>
    </xf>
    <xf numFmtId="166" fontId="20" fillId="5" borderId="1" xfId="0" applyNumberFormat="1" applyFont="1" applyFill="1" applyBorder="1" applyAlignment="1">
      <alignment horizontal="right" vertical="top" wrapText="1"/>
    </xf>
    <xf numFmtId="49" fontId="20" fillId="0" borderId="2" xfId="0" applyNumberFormat="1" applyFont="1" applyBorder="1" applyAlignment="1">
      <alignment horizontal="center" vertical="top" wrapText="1"/>
    </xf>
    <xf numFmtId="49" fontId="20" fillId="5" borderId="10" xfId="0" applyNumberFormat="1" applyFont="1" applyFill="1" applyBorder="1" applyAlignment="1">
      <alignment horizontal="center" vertical="top" wrapText="1"/>
    </xf>
    <xf numFmtId="49" fontId="20" fillId="5" borderId="10" xfId="0" applyNumberFormat="1" applyFont="1" applyFill="1" applyBorder="1" applyAlignment="1">
      <alignment horizontal="right" vertical="top" wrapText="1"/>
    </xf>
    <xf numFmtId="0" fontId="20" fillId="5" borderId="10" xfId="0" applyFont="1" applyFill="1" applyBorder="1" applyAlignment="1">
      <alignment horizontal="left" vertical="top" wrapText="1"/>
    </xf>
    <xf numFmtId="49" fontId="20" fillId="0" borderId="10" xfId="0" applyNumberFormat="1" applyFont="1" applyBorder="1" applyAlignment="1">
      <alignment horizontal="center" vertical="top" wrapText="1"/>
    </xf>
    <xf numFmtId="49" fontId="20" fillId="5" borderId="8" xfId="0" applyNumberFormat="1" applyFont="1" applyFill="1" applyBorder="1" applyAlignment="1">
      <alignment horizontal="center" vertical="top" wrapText="1"/>
    </xf>
    <xf numFmtId="49" fontId="20" fillId="5" borderId="8" xfId="0" applyNumberFormat="1" applyFont="1" applyFill="1" applyBorder="1" applyAlignment="1">
      <alignment horizontal="right" vertical="top" wrapText="1"/>
    </xf>
    <xf numFmtId="0" fontId="20" fillId="5" borderId="8" xfId="0" applyFont="1" applyFill="1" applyBorder="1" applyAlignment="1">
      <alignment horizontal="left" vertical="top" wrapText="1"/>
    </xf>
    <xf numFmtId="49" fontId="20" fillId="0" borderId="8" xfId="0" applyNumberFormat="1" applyFont="1" applyBorder="1" applyAlignment="1">
      <alignment horizontal="center" vertical="top" wrapText="1"/>
    </xf>
    <xf numFmtId="49" fontId="6" fillId="6" borderId="8" xfId="0" applyNumberFormat="1" applyFont="1" applyFill="1" applyBorder="1" applyAlignment="1">
      <alignment horizontal="right" vertical="top" wrapText="1"/>
    </xf>
    <xf numFmtId="166" fontId="6" fillId="6" borderId="1" xfId="0" applyNumberFormat="1" applyFont="1" applyFill="1" applyBorder="1" applyAlignment="1">
      <alignment horizontal="right" vertical="top" wrapText="1"/>
    </xf>
    <xf numFmtId="166" fontId="1" fillId="18" borderId="1" xfId="0" applyNumberFormat="1" applyFont="1" applyFill="1" applyBorder="1" applyAlignment="1">
      <alignment horizontal="right" vertical="top" wrapText="1"/>
    </xf>
    <xf numFmtId="166" fontId="1" fillId="18" borderId="1" xfId="0" applyNumberFormat="1" applyFont="1" applyFill="1" applyBorder="1" applyAlignment="1">
      <alignment vertical="top" wrapText="1"/>
    </xf>
    <xf numFmtId="166" fontId="1" fillId="18" borderId="1" xfId="0" applyNumberFormat="1" applyFont="1" applyFill="1" applyBorder="1" applyAlignment="1">
      <alignment horizontal="right" vertical="top" wrapText="1"/>
    </xf>
    <xf numFmtId="166" fontId="6" fillId="18" borderId="1" xfId="0" applyNumberFormat="1" applyFont="1" applyFill="1" applyBorder="1" applyAlignment="1">
      <alignment horizontal="right" vertical="top" wrapText="1"/>
    </xf>
    <xf numFmtId="0" fontId="6" fillId="18" borderId="1" xfId="0" applyFont="1" applyFill="1" applyBorder="1" applyAlignment="1">
      <alignment horizontal="center" vertical="center" wrapText="1"/>
    </xf>
    <xf numFmtId="166" fontId="1" fillId="18" borderId="1" xfId="4" applyNumberFormat="1" applyFont="1" applyFill="1" applyBorder="1" applyAlignment="1">
      <alignment vertical="top" wrapText="1"/>
    </xf>
    <xf numFmtId="166" fontId="1" fillId="18" borderId="1" xfId="4" applyNumberFormat="1" applyFont="1" applyFill="1" applyBorder="1" applyAlignment="1">
      <alignment horizontal="right" vertical="top" wrapText="1"/>
    </xf>
    <xf numFmtId="0" fontId="12" fillId="18" borderId="1" xfId="0" applyFont="1" applyFill="1" applyBorder="1" applyAlignment="1">
      <alignment horizontal="center" vertical="center" wrapText="1"/>
    </xf>
    <xf numFmtId="166" fontId="21" fillId="18" borderId="1" xfId="0" applyNumberFormat="1" applyFont="1" applyFill="1" applyBorder="1" applyAlignment="1">
      <alignment horizontal="right" vertical="top" wrapText="1"/>
    </xf>
    <xf numFmtId="166" fontId="21" fillId="18" borderId="1" xfId="4" applyNumberFormat="1" applyFont="1" applyFill="1" applyBorder="1" applyAlignment="1">
      <alignment horizontal="right" wrapText="1"/>
    </xf>
    <xf numFmtId="166" fontId="21" fillId="18" borderId="1" xfId="4" applyNumberFormat="1" applyFont="1" applyFill="1" applyBorder="1" applyAlignment="1">
      <alignment wrapText="1"/>
    </xf>
    <xf numFmtId="166" fontId="21" fillId="18" borderId="1" xfId="0" applyNumberFormat="1" applyFont="1" applyFill="1" applyBorder="1" applyAlignment="1">
      <alignment vertical="top" wrapText="1"/>
    </xf>
    <xf numFmtId="166" fontId="21" fillId="18" borderId="1" xfId="0" applyNumberFormat="1" applyFont="1" applyFill="1" applyBorder="1" applyAlignment="1">
      <alignment vertical="top"/>
    </xf>
    <xf numFmtId="165" fontId="21" fillId="18" borderId="1" xfId="0" applyNumberFormat="1" applyFont="1" applyFill="1" applyBorder="1" applyAlignment="1">
      <alignment vertical="top" wrapText="1"/>
    </xf>
    <xf numFmtId="166" fontId="1" fillId="18" borderId="2" xfId="0" applyNumberFormat="1" applyFont="1" applyFill="1" applyBorder="1" applyAlignment="1">
      <alignment horizontal="right" vertical="top" wrapText="1"/>
    </xf>
    <xf numFmtId="166" fontId="1" fillId="18" borderId="1" xfId="4" applyNumberFormat="1" applyFont="1" applyFill="1" applyBorder="1" applyAlignment="1">
      <alignment horizontal="right" wrapText="1"/>
    </xf>
    <xf numFmtId="166" fontId="1" fillId="18" borderId="1" xfId="2" applyNumberFormat="1" applyFont="1" applyFill="1" applyBorder="1" applyAlignment="1">
      <alignment horizontal="right" vertical="top" wrapText="1"/>
    </xf>
    <xf numFmtId="166" fontId="1" fillId="18" borderId="1" xfId="0" applyNumberFormat="1" applyFont="1" applyFill="1" applyBorder="1" applyAlignment="1">
      <alignment horizontal="right" vertical="top"/>
    </xf>
    <xf numFmtId="166" fontId="1" fillId="18" borderId="1" xfId="1" applyNumberFormat="1" applyFont="1" applyFill="1" applyBorder="1" applyAlignment="1">
      <alignment horizontal="right" vertical="top" wrapText="1"/>
    </xf>
    <xf numFmtId="165" fontId="1" fillId="18" borderId="1" xfId="0" applyNumberFormat="1" applyFont="1" applyFill="1" applyBorder="1" applyAlignment="1">
      <alignment horizontal="right" vertical="top" wrapText="1"/>
    </xf>
    <xf numFmtId="0" fontId="1" fillId="18" borderId="1" xfId="0" applyFont="1" applyFill="1" applyBorder="1" applyAlignment="1">
      <alignment horizontal="right" vertical="top" wrapText="1"/>
    </xf>
    <xf numFmtId="166" fontId="1" fillId="18" borderId="1" xfId="1" applyNumberFormat="1" applyFont="1" applyFill="1" applyBorder="1" applyAlignment="1">
      <alignment horizontal="right" vertical="top"/>
    </xf>
    <xf numFmtId="166" fontId="1" fillId="18" borderId="2" xfId="0" applyNumberFormat="1" applyFont="1" applyFill="1" applyBorder="1" applyAlignment="1">
      <alignment horizontal="right" vertical="top" wrapText="1"/>
    </xf>
    <xf numFmtId="166" fontId="1" fillId="18" borderId="8" xfId="0" applyNumberFormat="1" applyFont="1" applyFill="1" applyBorder="1" applyAlignment="1">
      <alignment horizontal="right" vertical="top" wrapText="1"/>
    </xf>
    <xf numFmtId="165" fontId="1" fillId="18" borderId="1" xfId="7" applyNumberFormat="1" applyFont="1" applyFill="1" applyBorder="1" applyAlignment="1">
      <alignment horizontal="right" vertical="top" wrapText="1"/>
    </xf>
    <xf numFmtId="166" fontId="1" fillId="18" borderId="1" xfId="7" applyNumberFormat="1" applyFont="1" applyFill="1" applyBorder="1" applyAlignment="1">
      <alignment horizontal="right" vertical="top" wrapText="1"/>
    </xf>
    <xf numFmtId="166" fontId="7" fillId="18" borderId="1" xfId="0" applyNumberFormat="1" applyFont="1" applyFill="1" applyBorder="1" applyAlignment="1">
      <alignment horizontal="right" vertical="top" wrapText="1"/>
    </xf>
    <xf numFmtId="166" fontId="20" fillId="18" borderId="1" xfId="0" applyNumberFormat="1" applyFont="1" applyFill="1" applyBorder="1" applyAlignment="1">
      <alignment horizontal="right" vertical="top" wrapText="1"/>
    </xf>
    <xf numFmtId="166" fontId="1" fillId="18" borderId="1" xfId="4" applyNumberFormat="1" applyFont="1" applyFill="1" applyBorder="1" applyAlignment="1">
      <alignment wrapText="1"/>
    </xf>
    <xf numFmtId="166" fontId="1" fillId="18" borderId="1" xfId="0" applyNumberFormat="1" applyFont="1" applyFill="1" applyBorder="1" applyAlignment="1">
      <alignment vertical="top"/>
    </xf>
    <xf numFmtId="166" fontId="6" fillId="18" borderId="1" xfId="0" applyNumberFormat="1" applyFont="1" applyFill="1" applyBorder="1" applyAlignment="1">
      <alignment horizontal="right" vertical="top"/>
    </xf>
    <xf numFmtId="166" fontId="1" fillId="18" borderId="10" xfId="0" applyNumberFormat="1" applyFont="1" applyFill="1" applyBorder="1" applyAlignment="1">
      <alignment horizontal="right" vertical="top" wrapText="1"/>
    </xf>
    <xf numFmtId="0" fontId="12" fillId="0" borderId="0" xfId="0" applyFont="1" applyAlignment="1">
      <alignment horizontal="center" vertical="top"/>
    </xf>
    <xf numFmtId="166" fontId="21" fillId="0" borderId="2" xfId="0" applyNumberFormat="1" applyFont="1" applyBorder="1" applyAlignment="1">
      <alignment horizontal="right" vertical="top" wrapText="1"/>
    </xf>
    <xf numFmtId="166" fontId="21" fillId="0" borderId="10" xfId="0" applyNumberFormat="1" applyFont="1" applyBorder="1" applyAlignment="1">
      <alignment horizontal="right" vertical="top" wrapText="1"/>
    </xf>
    <xf numFmtId="166" fontId="21" fillId="0" borderId="8" xfId="0" applyNumberFormat="1" applyFont="1" applyBorder="1" applyAlignment="1">
      <alignment horizontal="right" vertical="top" wrapText="1"/>
    </xf>
    <xf numFmtId="166" fontId="21" fillId="5" borderId="12" xfId="0" applyNumberFormat="1" applyFont="1" applyFill="1" applyBorder="1" applyAlignment="1">
      <alignment horizontal="right" vertical="top" wrapText="1"/>
    </xf>
    <xf numFmtId="166" fontId="21" fillId="5" borderId="9" xfId="0" applyNumberFormat="1" applyFont="1" applyFill="1" applyBorder="1" applyAlignment="1">
      <alignment horizontal="right" vertical="top" wrapText="1"/>
    </xf>
    <xf numFmtId="166" fontId="21" fillId="5" borderId="9" xfId="0" applyNumberFormat="1" applyFont="1" applyFill="1" applyBorder="1" applyAlignment="1">
      <alignment vertical="top" wrapText="1"/>
    </xf>
    <xf numFmtId="166" fontId="12" fillId="6" borderId="1" xfId="0" applyNumberFormat="1" applyFont="1" applyFill="1" applyBorder="1" applyAlignment="1">
      <alignment vertical="top" wrapText="1"/>
    </xf>
    <xf numFmtId="166" fontId="21" fillId="18" borderId="12" xfId="0" applyNumberFormat="1" applyFont="1" applyFill="1" applyBorder="1" applyAlignment="1">
      <alignment horizontal="right" vertical="top" wrapText="1"/>
    </xf>
    <xf numFmtId="166" fontId="21" fillId="18" borderId="2" xfId="0" applyNumberFormat="1" applyFont="1" applyFill="1" applyBorder="1" applyAlignment="1">
      <alignment horizontal="right" vertical="top" wrapText="1"/>
    </xf>
    <xf numFmtId="166" fontId="21" fillId="18" borderId="10" xfId="0" applyNumberFormat="1" applyFont="1" applyFill="1" applyBorder="1" applyAlignment="1">
      <alignment horizontal="right" vertical="top" wrapText="1"/>
    </xf>
    <xf numFmtId="166" fontId="21" fillId="18" borderId="8" xfId="0" applyNumberFormat="1" applyFont="1" applyFill="1" applyBorder="1" applyAlignment="1">
      <alignment horizontal="right" vertical="top" wrapText="1"/>
    </xf>
    <xf numFmtId="166" fontId="21" fillId="18" borderId="9" xfId="0" applyNumberFormat="1" applyFont="1" applyFill="1" applyBorder="1" applyAlignment="1">
      <alignment horizontal="right" vertical="top" wrapText="1"/>
    </xf>
    <xf numFmtId="166" fontId="21" fillId="18" borderId="9" xfId="0" applyNumberFormat="1" applyFont="1" applyFill="1" applyBorder="1" applyAlignment="1">
      <alignment vertical="top" wrapText="1"/>
    </xf>
    <xf numFmtId="0" fontId="12" fillId="0" borderId="0" xfId="0" applyFont="1" applyAlignment="1">
      <alignment horizontal="left" vertical="top"/>
    </xf>
    <xf numFmtId="0" fontId="21" fillId="5" borderId="10" xfId="0" applyFont="1" applyFill="1" applyBorder="1" applyAlignment="1">
      <alignment horizontal="center" vertical="top" wrapText="1"/>
    </xf>
    <xf numFmtId="0" fontId="21" fillId="5" borderId="1" xfId="0" applyFont="1" applyFill="1" applyBorder="1" applyAlignment="1">
      <alignment horizontal="center" vertical="top" wrapText="1"/>
    </xf>
    <xf numFmtId="0" fontId="21" fillId="0" borderId="1" xfId="4" applyFont="1" applyBorder="1" applyAlignment="1">
      <alignment horizontal="left" vertical="top" wrapText="1"/>
    </xf>
    <xf numFmtId="0" fontId="21" fillId="5" borderId="1" xfId="0" applyFont="1" applyFill="1" applyBorder="1" applyAlignment="1">
      <alignment vertical="top" wrapText="1"/>
    </xf>
    <xf numFmtId="3" fontId="21" fillId="5" borderId="2" xfId="0" applyNumberFormat="1" applyFont="1" applyFill="1" applyBorder="1" applyAlignment="1">
      <alignment horizontal="center" vertical="top" wrapText="1"/>
    </xf>
    <xf numFmtId="166" fontId="21" fillId="5" borderId="2" xfId="0" applyNumberFormat="1" applyFont="1" applyFill="1" applyBorder="1" applyAlignment="1">
      <alignment horizontal="center" vertical="top" wrapText="1"/>
    </xf>
    <xf numFmtId="3" fontId="21" fillId="5" borderId="8" xfId="0" applyNumberFormat="1" applyFont="1" applyFill="1" applyBorder="1" applyAlignment="1">
      <alignment horizontal="center" vertical="top" wrapText="1"/>
    </xf>
    <xf numFmtId="166" fontId="21" fillId="5" borderId="8" xfId="0" applyNumberFormat="1" applyFont="1" applyFill="1" applyBorder="1" applyAlignment="1">
      <alignment horizontal="center" vertical="top" wrapText="1"/>
    </xf>
    <xf numFmtId="0" fontId="21" fillId="5" borderId="9" xfId="0" applyFont="1" applyFill="1" applyBorder="1" applyAlignment="1">
      <alignment vertical="top" wrapText="1"/>
    </xf>
    <xf numFmtId="0" fontId="21" fillId="5" borderId="10" xfId="0" applyFont="1" applyFill="1" applyBorder="1" applyAlignment="1">
      <alignment horizontal="center" vertical="top" wrapText="1"/>
    </xf>
    <xf numFmtId="49" fontId="21" fillId="5" borderId="9" xfId="0" applyNumberFormat="1" applyFont="1" applyFill="1" applyBorder="1" applyAlignment="1">
      <alignment vertical="top" wrapText="1"/>
    </xf>
    <xf numFmtId="0" fontId="21" fillId="0" borderId="9" xfId="0" applyFont="1" applyBorder="1" applyAlignment="1">
      <alignment vertical="top" wrapText="1"/>
    </xf>
    <xf numFmtId="166" fontId="21" fillId="0" borderId="0" xfId="0" applyNumberFormat="1" applyFont="1" applyAlignment="1">
      <alignment horizontal="left" vertical="top" wrapText="1"/>
    </xf>
    <xf numFmtId="166" fontId="1" fillId="2" borderId="0" xfId="0" applyNumberFormat="1" applyFont="1" applyFill="1" applyAlignment="1">
      <alignment horizontal="left" vertical="top" wrapText="1"/>
    </xf>
    <xf numFmtId="165" fontId="1" fillId="18" borderId="1" xfId="0" applyNumberFormat="1" applyFont="1" applyFill="1" applyBorder="1" applyAlignment="1">
      <alignment vertical="top"/>
    </xf>
    <xf numFmtId="49" fontId="9" fillId="9" borderId="6" xfId="0" applyNumberFormat="1" applyFont="1" applyFill="1" applyBorder="1" applyAlignment="1">
      <alignment horizontal="right" vertical="top" wrapText="1"/>
    </xf>
    <xf numFmtId="49" fontId="9" fillId="9" borderId="16" xfId="0" applyNumberFormat="1" applyFont="1" applyFill="1" applyBorder="1" applyAlignment="1">
      <alignment horizontal="right" vertical="top" wrapText="1"/>
    </xf>
    <xf numFmtId="49" fontId="9" fillId="9" borderId="9" xfId="0" applyNumberFormat="1" applyFont="1" applyFill="1" applyBorder="1" applyAlignment="1">
      <alignment horizontal="right" vertical="top" wrapText="1"/>
    </xf>
    <xf numFmtId="49" fontId="9" fillId="9" borderId="1" xfId="0" applyNumberFormat="1" applyFont="1" applyFill="1" applyBorder="1" applyAlignment="1">
      <alignment vertical="top" wrapText="1"/>
    </xf>
    <xf numFmtId="3" fontId="17" fillId="9" borderId="1" xfId="0" applyNumberFormat="1" applyFont="1" applyFill="1" applyBorder="1" applyAlignment="1">
      <alignment vertical="top" wrapText="1"/>
    </xf>
    <xf numFmtId="3" fontId="17" fillId="9" borderId="1" xfId="0" applyNumberFormat="1" applyFont="1" applyFill="1" applyBorder="1" applyAlignment="1">
      <alignment horizontal="right" vertical="top" wrapText="1"/>
    </xf>
    <xf numFmtId="49" fontId="9" fillId="9" borderId="1" xfId="0" applyNumberFormat="1" applyFont="1" applyFill="1" applyBorder="1" applyAlignment="1">
      <alignment horizontal="left" vertical="center" wrapText="1"/>
    </xf>
    <xf numFmtId="49" fontId="9" fillId="9" borderId="1" xfId="0" applyNumberFormat="1" applyFont="1" applyFill="1" applyBorder="1" applyAlignment="1">
      <alignment horizontal="center" vertical="center" wrapText="1"/>
    </xf>
    <xf numFmtId="49" fontId="9" fillId="9" borderId="1" xfId="0" applyNumberFormat="1" applyFont="1" applyFill="1" applyBorder="1" applyAlignment="1">
      <alignment horizontal="center" vertical="top" wrapText="1"/>
    </xf>
    <xf numFmtId="165" fontId="9" fillId="9" borderId="1" xfId="0" applyNumberFormat="1" applyFont="1" applyFill="1" applyBorder="1" applyAlignment="1">
      <alignment horizontal="left" vertical="top" wrapText="1"/>
    </xf>
    <xf numFmtId="166" fontId="1" fillId="18" borderId="9" xfId="0" applyNumberFormat="1" applyFont="1" applyFill="1" applyBorder="1" applyAlignment="1">
      <alignment horizontal="right" vertical="top" wrapText="1"/>
    </xf>
    <xf numFmtId="166" fontId="1" fillId="18" borderId="9" xfId="0" applyNumberFormat="1" applyFont="1" applyFill="1" applyBorder="1" applyAlignment="1">
      <alignment vertical="top" wrapText="1"/>
    </xf>
    <xf numFmtId="49" fontId="1" fillId="9" borderId="8" xfId="0" applyNumberFormat="1" applyFont="1" applyFill="1" applyBorder="1" applyAlignment="1">
      <alignment horizontal="center" vertical="top" wrapText="1"/>
    </xf>
    <xf numFmtId="49" fontId="6" fillId="9" borderId="8" xfId="0" applyNumberFormat="1" applyFont="1" applyFill="1" applyBorder="1" applyAlignment="1">
      <alignment horizontal="center" vertical="top" wrapText="1"/>
    </xf>
    <xf numFmtId="49" fontId="9" fillId="9" borderId="8" xfId="0" applyNumberFormat="1" applyFont="1" applyFill="1" applyBorder="1" applyAlignment="1">
      <alignment horizontal="right" vertical="top" wrapText="1"/>
    </xf>
    <xf numFmtId="49" fontId="9" fillId="9" borderId="8" xfId="0" applyNumberFormat="1" applyFont="1" applyFill="1" applyBorder="1" applyAlignment="1">
      <alignment horizontal="center" vertical="center" textRotation="90" wrapText="1"/>
    </xf>
    <xf numFmtId="49" fontId="1" fillId="9" borderId="1" xfId="0" applyNumberFormat="1" applyFont="1" applyFill="1" applyBorder="1" applyAlignment="1">
      <alignment horizontal="left" vertical="center" textRotation="90" wrapText="1"/>
    </xf>
    <xf numFmtId="49" fontId="1" fillId="9" borderId="1" xfId="0" applyNumberFormat="1" applyFont="1" applyFill="1" applyBorder="1" applyAlignment="1">
      <alignment horizontal="center" vertical="center" textRotation="90" wrapText="1"/>
    </xf>
    <xf numFmtId="49" fontId="1" fillId="9" borderId="1" xfId="0" applyNumberFormat="1" applyFont="1" applyFill="1" applyBorder="1" applyAlignment="1">
      <alignment horizontal="center" vertical="top" wrapText="1"/>
    </xf>
    <xf numFmtId="49" fontId="3" fillId="9" borderId="6" xfId="0" applyNumberFormat="1" applyFont="1" applyFill="1" applyBorder="1" applyAlignment="1">
      <alignment horizontal="right" vertical="top" wrapText="1"/>
    </xf>
    <xf numFmtId="165" fontId="10" fillId="9" borderId="1" xfId="0" applyNumberFormat="1" applyFont="1" applyFill="1" applyBorder="1" applyAlignment="1">
      <alignment horizontal="left" vertical="top" wrapText="1"/>
    </xf>
    <xf numFmtId="49" fontId="9" fillId="9" borderId="6" xfId="0" applyNumberFormat="1" applyFont="1" applyFill="1" applyBorder="1" applyAlignment="1">
      <alignment horizontal="right" vertical="top" wrapText="1"/>
    </xf>
    <xf numFmtId="49" fontId="9" fillId="9" borderId="1" xfId="0" applyNumberFormat="1" applyFont="1" applyFill="1" applyBorder="1" applyAlignment="1">
      <alignment horizontal="center" vertical="center" textRotation="90" wrapText="1"/>
    </xf>
    <xf numFmtId="4" fontId="5" fillId="9" borderId="1" xfId="0" applyNumberFormat="1" applyFont="1" applyFill="1" applyBorder="1" applyAlignment="1">
      <alignment horizontal="left" vertical="top" wrapText="1"/>
    </xf>
    <xf numFmtId="4" fontId="5" fillId="9" borderId="1" xfId="0" applyNumberFormat="1" applyFont="1" applyFill="1" applyBorder="1" applyAlignment="1">
      <alignment horizontal="right" vertical="top" wrapText="1"/>
    </xf>
    <xf numFmtId="49" fontId="6" fillId="9" borderId="3" xfId="0" applyNumberFormat="1" applyFont="1" applyFill="1" applyBorder="1" applyAlignment="1">
      <alignment vertical="top" wrapText="1"/>
    </xf>
    <xf numFmtId="49" fontId="6" fillId="9" borderId="4" xfId="0" applyNumberFormat="1" applyFont="1" applyFill="1" applyBorder="1" applyAlignment="1">
      <alignment vertical="top" wrapText="1"/>
    </xf>
    <xf numFmtId="49" fontId="6" fillId="9" borderId="8" xfId="0" applyNumberFormat="1" applyFont="1" applyFill="1" applyBorder="1" applyAlignment="1">
      <alignment vertical="top" wrapText="1"/>
    </xf>
    <xf numFmtId="49" fontId="6" fillId="9" borderId="8" xfId="0" applyNumberFormat="1" applyFont="1" applyFill="1" applyBorder="1" applyAlignment="1">
      <alignment horizontal="right" vertical="top" wrapText="1"/>
    </xf>
    <xf numFmtId="166" fontId="1" fillId="9" borderId="1" xfId="0" applyNumberFormat="1" applyFont="1" applyFill="1" applyBorder="1" applyAlignment="1">
      <alignment horizontal="center" vertical="top" wrapText="1"/>
    </xf>
    <xf numFmtId="0" fontId="1" fillId="9" borderId="1" xfId="0" applyFont="1" applyFill="1" applyBorder="1" applyAlignment="1">
      <alignment horizontal="left" vertical="top" wrapText="1"/>
    </xf>
    <xf numFmtId="0" fontId="6" fillId="9" borderId="1" xfId="0" applyFont="1" applyFill="1" applyBorder="1" applyAlignment="1">
      <alignment horizontal="right" vertical="top" wrapText="1"/>
    </xf>
    <xf numFmtId="0" fontId="6" fillId="9" borderId="1" xfId="0" applyFont="1" applyFill="1" applyBorder="1" applyAlignment="1">
      <alignment horizontal="left" vertical="top" wrapText="1"/>
    </xf>
    <xf numFmtId="0" fontId="6" fillId="9" borderId="2" xfId="0" applyFont="1" applyFill="1" applyBorder="1" applyAlignment="1">
      <alignment horizontal="left" vertical="top" wrapText="1"/>
    </xf>
    <xf numFmtId="0" fontId="6" fillId="9" borderId="1" xfId="0" applyFont="1" applyFill="1" applyBorder="1" applyAlignment="1">
      <alignment horizontal="center" vertical="top" wrapText="1"/>
    </xf>
    <xf numFmtId="3" fontId="1" fillId="9" borderId="1" xfId="0" applyNumberFormat="1" applyFont="1" applyFill="1" applyBorder="1" applyAlignment="1">
      <alignment horizontal="center" vertical="top" wrapText="1"/>
    </xf>
    <xf numFmtId="0" fontId="22" fillId="0" borderId="0" xfId="0" applyFont="1" applyAlignment="1">
      <alignment horizontal="center" wrapText="1"/>
    </xf>
    <xf numFmtId="49" fontId="12" fillId="0" borderId="0" xfId="0" applyNumberFormat="1" applyFont="1" applyAlignment="1">
      <alignment horizontal="center" vertical="top" wrapText="1"/>
    </xf>
    <xf numFmtId="49" fontId="21" fillId="0" borderId="0" xfId="0" applyNumberFormat="1" applyFont="1" applyAlignment="1">
      <alignment horizontal="center"/>
    </xf>
    <xf numFmtId="0" fontId="12" fillId="0" borderId="0" xfId="0" applyFont="1" applyAlignment="1">
      <alignment horizontal="center"/>
    </xf>
    <xf numFmtId="49" fontId="12" fillId="0" borderId="1" xfId="0" applyNumberFormat="1" applyFont="1" applyBorder="1" applyAlignment="1">
      <alignment horizontal="center" vertical="top" wrapText="1"/>
    </xf>
    <xf numFmtId="0" fontId="12" fillId="0" borderId="1" xfId="0" applyFont="1" applyBorder="1" applyAlignment="1">
      <alignment horizontal="center" wrapText="1"/>
    </xf>
    <xf numFmtId="49" fontId="12" fillId="5" borderId="1" xfId="0" applyNumberFormat="1" applyFont="1" applyFill="1" applyBorder="1" applyAlignment="1">
      <alignment horizontal="center" vertical="top" wrapText="1"/>
    </xf>
    <xf numFmtId="49" fontId="12" fillId="0" borderId="1" xfId="0" applyNumberFormat="1" applyFont="1" applyBorder="1" applyAlignment="1">
      <alignment vertical="top"/>
    </xf>
    <xf numFmtId="49" fontId="12" fillId="5" borderId="1" xfId="0" applyNumberFormat="1" applyFont="1" applyFill="1" applyBorder="1" applyAlignment="1">
      <alignment vertical="top"/>
    </xf>
    <xf numFmtId="166" fontId="12" fillId="9" borderId="1" xfId="0" applyNumberFormat="1" applyFont="1" applyFill="1" applyBorder="1" applyAlignment="1">
      <alignment vertical="top"/>
    </xf>
    <xf numFmtId="49" fontId="12" fillId="0" borderId="6" xfId="0" applyNumberFormat="1" applyFont="1" applyBorder="1" applyAlignment="1">
      <alignment horizontal="left" vertical="top"/>
    </xf>
    <xf numFmtId="49" fontId="12" fillId="0" borderId="16" xfId="0" applyNumberFormat="1" applyFont="1" applyBorder="1" applyAlignment="1">
      <alignment horizontal="left" vertical="top"/>
    </xf>
    <xf numFmtId="49" fontId="12" fillId="0" borderId="9" xfId="0" applyNumberFormat="1" applyFont="1" applyBorder="1" applyAlignment="1">
      <alignment horizontal="left" vertical="top"/>
    </xf>
    <xf numFmtId="0" fontId="21" fillId="0" borderId="2" xfId="0" applyFont="1" applyBorder="1" applyAlignment="1">
      <alignment vertical="top" wrapText="1"/>
    </xf>
    <xf numFmtId="49" fontId="21" fillId="0" borderId="1" xfId="0" applyNumberFormat="1" applyFont="1" applyBorder="1" applyAlignment="1">
      <alignment horizontal="left" vertical="top" wrapText="1"/>
    </xf>
    <xf numFmtId="0" fontId="21" fillId="0" borderId="10" xfId="0" applyFont="1" applyBorder="1" applyAlignment="1">
      <alignment vertical="top" wrapText="1"/>
    </xf>
    <xf numFmtId="3" fontId="21" fillId="0" borderId="1" xfId="0" applyNumberFormat="1" applyFont="1" applyBorder="1" applyAlignment="1">
      <alignment horizontal="left" vertical="top" wrapText="1"/>
    </xf>
    <xf numFmtId="0" fontId="21" fillId="5" borderId="2" xfId="11" applyFont="1" applyFill="1" applyBorder="1" applyAlignment="1">
      <alignment vertical="top" wrapText="1"/>
    </xf>
    <xf numFmtId="3" fontId="21" fillId="5" borderId="2" xfId="0" applyNumberFormat="1" applyFont="1" applyFill="1" applyBorder="1" applyAlignment="1">
      <alignment horizontal="left" vertical="top" wrapText="1"/>
    </xf>
    <xf numFmtId="0" fontId="21" fillId="5" borderId="8" xfId="11" applyFont="1" applyFill="1" applyBorder="1" applyAlignment="1">
      <alignment vertical="top" wrapText="1"/>
    </xf>
    <xf numFmtId="3" fontId="21" fillId="5" borderId="8" xfId="0" applyNumberFormat="1" applyFont="1" applyFill="1" applyBorder="1" applyAlignment="1">
      <alignment horizontal="left" vertical="top" wrapText="1"/>
    </xf>
    <xf numFmtId="0" fontId="12" fillId="0" borderId="6" xfId="0" applyFont="1" applyBorder="1" applyAlignment="1">
      <alignment horizontal="left" vertical="top" wrapText="1"/>
    </xf>
    <xf numFmtId="0" fontId="12" fillId="0" borderId="16" xfId="0" applyFont="1" applyBorder="1" applyAlignment="1">
      <alignment horizontal="left" vertical="top" wrapText="1"/>
    </xf>
    <xf numFmtId="0" fontId="12" fillId="0" borderId="9" xfId="0" applyFont="1" applyBorder="1" applyAlignment="1">
      <alignment horizontal="left" vertical="top" wrapText="1"/>
    </xf>
    <xf numFmtId="166" fontId="23" fillId="6" borderId="1" xfId="0" applyNumberFormat="1" applyFont="1" applyFill="1" applyBorder="1" applyAlignment="1">
      <alignment vertical="top" wrapText="1"/>
    </xf>
    <xf numFmtId="0" fontId="21" fillId="5" borderId="0" xfId="0" applyFont="1" applyFill="1" applyAlignment="1">
      <alignment horizontal="center" vertical="top" wrapText="1"/>
    </xf>
    <xf numFmtId="49" fontId="12" fillId="14" borderId="1" xfId="4" applyNumberFormat="1" applyFont="1" applyFill="1" applyBorder="1" applyAlignment="1">
      <alignment horizontal="right" vertical="top" wrapText="1"/>
    </xf>
    <xf numFmtId="166" fontId="21" fillId="5" borderId="0" xfId="0" applyNumberFormat="1" applyFont="1" applyFill="1" applyAlignment="1">
      <alignment horizontal="center" vertical="top" wrapText="1"/>
    </xf>
    <xf numFmtId="49" fontId="12" fillId="6" borderId="1" xfId="4" applyNumberFormat="1" applyFont="1" applyFill="1" applyBorder="1" applyAlignment="1">
      <alignment horizontal="right" vertical="top" wrapText="1"/>
    </xf>
    <xf numFmtId="166" fontId="21" fillId="0" borderId="0" xfId="0" applyNumberFormat="1" applyFont="1"/>
    <xf numFmtId="166" fontId="21" fillId="18" borderId="1" xfId="4" applyNumberFormat="1" applyFont="1" applyFill="1" applyBorder="1" applyAlignment="1">
      <alignment horizontal="right" vertical="top" wrapText="1"/>
    </xf>
    <xf numFmtId="166" fontId="21" fillId="18" borderId="1" xfId="4" applyNumberFormat="1" applyFont="1" applyFill="1" applyBorder="1" applyAlignment="1">
      <alignment vertical="top" wrapText="1"/>
    </xf>
    <xf numFmtId="49" fontId="12" fillId="9" borderId="1" xfId="0" applyNumberFormat="1" applyFont="1" applyFill="1" applyBorder="1" applyAlignment="1">
      <alignment horizontal="center" vertical="top" wrapText="1"/>
    </xf>
    <xf numFmtId="49" fontId="12" fillId="9" borderId="1" xfId="0" applyNumberFormat="1" applyFont="1" applyFill="1" applyBorder="1" applyAlignment="1">
      <alignment horizontal="right" vertical="top" wrapText="1"/>
    </xf>
    <xf numFmtId="166" fontId="21" fillId="0" borderId="0" xfId="4" applyNumberFormat="1" applyFont="1" applyAlignment="1">
      <alignment horizontal="left" vertical="top" wrapText="1"/>
    </xf>
    <xf numFmtId="166" fontId="21" fillId="18" borderId="2" xfId="4" applyNumberFormat="1" applyFont="1" applyFill="1" applyBorder="1" applyAlignment="1">
      <alignment horizontal="right" vertical="top" wrapText="1"/>
    </xf>
    <xf numFmtId="166" fontId="21" fillId="18" borderId="10" xfId="4" applyNumberFormat="1" applyFont="1" applyFill="1" applyBorder="1" applyAlignment="1">
      <alignment horizontal="right" vertical="top" wrapText="1"/>
    </xf>
    <xf numFmtId="166" fontId="21" fillId="18" borderId="8" xfId="4" applyNumberFormat="1" applyFont="1" applyFill="1" applyBorder="1" applyAlignment="1">
      <alignment horizontal="right" vertical="top" wrapText="1"/>
    </xf>
    <xf numFmtId="0" fontId="12" fillId="5" borderId="6" xfId="4" applyFont="1" applyFill="1" applyBorder="1" applyAlignment="1">
      <alignment horizontal="left" vertical="top" wrapText="1"/>
    </xf>
    <xf numFmtId="0" fontId="12" fillId="5" borderId="16" xfId="4" applyFont="1" applyFill="1" applyBorder="1" applyAlignment="1">
      <alignment horizontal="left" vertical="top" wrapText="1"/>
    </xf>
    <xf numFmtId="0" fontId="12" fillId="5" borderId="9" xfId="4" applyFont="1" applyFill="1" applyBorder="1" applyAlignment="1">
      <alignment horizontal="left" vertical="top" wrapText="1"/>
    </xf>
    <xf numFmtId="166" fontId="14" fillId="18" borderId="1" xfId="0" applyNumberFormat="1" applyFont="1" applyFill="1" applyBorder="1" applyAlignment="1">
      <alignment wrapText="1"/>
    </xf>
    <xf numFmtId="0" fontId="21" fillId="9" borderId="1" xfId="4" applyFont="1" applyFill="1" applyBorder="1" applyAlignment="1">
      <alignment horizontal="right" vertical="top" wrapText="1"/>
    </xf>
    <xf numFmtId="0" fontId="12" fillId="9" borderId="1" xfId="4" applyFont="1" applyFill="1" applyBorder="1" applyAlignment="1">
      <alignment horizontal="right" vertical="top" wrapText="1"/>
    </xf>
    <xf numFmtId="0" fontId="12" fillId="9" borderId="1" xfId="4" applyFont="1" applyFill="1" applyBorder="1" applyAlignment="1">
      <alignment horizontal="right" vertical="top" wrapText="1"/>
    </xf>
    <xf numFmtId="0" fontId="21" fillId="9" borderId="1" xfId="4" applyFont="1" applyFill="1" applyBorder="1" applyAlignment="1">
      <alignment vertical="top" wrapText="1"/>
    </xf>
    <xf numFmtId="0" fontId="12" fillId="9" borderId="1" xfId="4" applyFont="1" applyFill="1" applyBorder="1" applyAlignment="1">
      <alignment vertical="top" wrapText="1"/>
    </xf>
    <xf numFmtId="166" fontId="21" fillId="0" borderId="13" xfId="0" applyNumberFormat="1" applyFont="1" applyBorder="1" applyAlignment="1">
      <alignment horizontal="left" vertical="top" wrapText="1"/>
    </xf>
    <xf numFmtId="49" fontId="12" fillId="9" borderId="1" xfId="0" applyNumberFormat="1" applyFont="1" applyFill="1" applyBorder="1" applyAlignment="1">
      <alignment vertical="top" wrapText="1"/>
    </xf>
    <xf numFmtId="0" fontId="12" fillId="9" borderId="1" xfId="0" applyFont="1" applyFill="1" applyBorder="1" applyAlignment="1">
      <alignment horizontal="right" vertical="top" wrapText="1"/>
    </xf>
    <xf numFmtId="49" fontId="23" fillId="9" borderId="1" xfId="0" applyNumberFormat="1" applyFont="1" applyFill="1" applyBorder="1" applyAlignment="1">
      <alignment vertical="top" wrapText="1"/>
    </xf>
    <xf numFmtId="49" fontId="23" fillId="9" borderId="1" xfId="0" applyNumberFormat="1" applyFont="1" applyFill="1" applyBorder="1" applyAlignment="1">
      <alignment horizontal="right" vertical="top" wrapText="1"/>
    </xf>
    <xf numFmtId="0" fontId="21" fillId="9" borderId="1" xfId="0" applyFont="1" applyFill="1" applyBorder="1" applyAlignment="1">
      <alignment horizontal="left" vertical="top" wrapText="1"/>
    </xf>
    <xf numFmtId="0" fontId="21" fillId="9" borderId="1" xfId="0" applyFont="1" applyFill="1" applyBorder="1" applyAlignment="1">
      <alignment wrapText="1"/>
    </xf>
    <xf numFmtId="0" fontId="23" fillId="9" borderId="1" xfId="0" applyFont="1" applyFill="1" applyBorder="1" applyAlignment="1">
      <alignment horizontal="left" vertical="top" wrapText="1"/>
    </xf>
    <xf numFmtId="0" fontId="23" fillId="9" borderId="1" xfId="0" applyFont="1" applyFill="1" applyBorder="1" applyAlignment="1">
      <alignment wrapText="1"/>
    </xf>
    <xf numFmtId="0" fontId="12" fillId="9" borderId="1" xfId="0" applyFont="1" applyFill="1" applyBorder="1" applyAlignment="1">
      <alignment vertical="center" wrapText="1"/>
    </xf>
    <xf numFmtId="0" fontId="12" fillId="9" borderId="1" xfId="0" applyFont="1" applyFill="1" applyBorder="1" applyAlignment="1">
      <alignment horizontal="left" vertical="center" wrapText="1"/>
    </xf>
    <xf numFmtId="0" fontId="12" fillId="9" borderId="1" xfId="0" applyFont="1" applyFill="1" applyBorder="1" applyAlignment="1">
      <alignment horizontal="right" vertical="center" wrapText="1"/>
    </xf>
    <xf numFmtId="3" fontId="21" fillId="9" borderId="1" xfId="0" applyNumberFormat="1" applyFont="1" applyFill="1" applyBorder="1" applyAlignment="1">
      <alignment horizontal="left" vertical="top" wrapText="1"/>
    </xf>
    <xf numFmtId="0" fontId="23" fillId="9" borderId="1" xfId="0" applyFont="1" applyFill="1" applyBorder="1" applyAlignment="1">
      <alignment horizontal="right" vertical="center" wrapText="1"/>
    </xf>
    <xf numFmtId="166" fontId="21" fillId="18" borderId="6" xfId="4" applyNumberFormat="1" applyFont="1" applyFill="1" applyBorder="1" applyAlignment="1">
      <alignment vertical="top" wrapText="1"/>
    </xf>
    <xf numFmtId="49" fontId="1" fillId="0" borderId="2" xfId="6" applyNumberFormat="1" applyFont="1" applyBorder="1" applyAlignment="1">
      <alignment horizontal="center" vertical="top" wrapText="1"/>
    </xf>
    <xf numFmtId="49" fontId="1" fillId="0" borderId="2" xfId="6" applyNumberFormat="1" applyFont="1" applyBorder="1" applyAlignment="1">
      <alignment horizontal="left" vertical="top" wrapText="1"/>
    </xf>
    <xf numFmtId="0" fontId="1" fillId="0" borderId="1" xfId="6" applyFont="1" applyBorder="1" applyAlignment="1">
      <alignment horizontal="left" vertical="top" wrapText="1"/>
    </xf>
    <xf numFmtId="0" fontId="1" fillId="0" borderId="1" xfId="6" applyFont="1" applyBorder="1" applyAlignment="1">
      <alignment horizontal="left" vertical="top" wrapText="1"/>
    </xf>
    <xf numFmtId="0" fontId="1" fillId="0" borderId="1" xfId="6" applyFont="1" applyBorder="1" applyAlignment="1">
      <alignment vertical="top" wrapText="1"/>
    </xf>
    <xf numFmtId="49" fontId="1" fillId="0" borderId="10" xfId="6" applyNumberFormat="1" applyFont="1" applyBorder="1" applyAlignment="1">
      <alignment horizontal="center" vertical="top" wrapText="1"/>
    </xf>
    <xf numFmtId="49" fontId="1" fillId="0" borderId="10" xfId="6" applyNumberFormat="1" applyFont="1" applyBorder="1" applyAlignment="1">
      <alignment horizontal="left" vertical="top" wrapText="1"/>
    </xf>
    <xf numFmtId="0" fontId="1" fillId="0" borderId="2" xfId="6" applyFont="1" applyBorder="1" applyAlignment="1">
      <alignment horizontal="left" vertical="top" wrapText="1"/>
    </xf>
    <xf numFmtId="0" fontId="1" fillId="5" borderId="1" xfId="6" applyFont="1" applyFill="1" applyBorder="1" applyAlignment="1">
      <alignment vertical="top" wrapText="1"/>
    </xf>
    <xf numFmtId="49" fontId="1" fillId="0" borderId="8" xfId="6" applyNumberFormat="1" applyFont="1" applyBorder="1" applyAlignment="1">
      <alignment horizontal="center" vertical="top" wrapText="1"/>
    </xf>
    <xf numFmtId="49" fontId="1" fillId="0" borderId="8" xfId="6" applyNumberFormat="1" applyFont="1" applyBorder="1" applyAlignment="1">
      <alignment horizontal="left" vertical="top" wrapText="1"/>
    </xf>
    <xf numFmtId="0" fontId="1" fillId="0" borderId="8" xfId="6" applyFont="1" applyBorder="1" applyAlignment="1">
      <alignment horizontal="left" vertical="top" wrapText="1"/>
    </xf>
    <xf numFmtId="49" fontId="1" fillId="0" borderId="1" xfId="6" applyNumberFormat="1" applyFont="1" applyBorder="1" applyAlignment="1">
      <alignment horizontal="right" vertical="top" wrapText="1"/>
    </xf>
    <xf numFmtId="0" fontId="1" fillId="5" borderId="1" xfId="6" applyFont="1" applyFill="1" applyBorder="1" applyAlignment="1">
      <alignment horizontal="left" vertical="top" wrapText="1"/>
    </xf>
    <xf numFmtId="49" fontId="1" fillId="0" borderId="1" xfId="6" applyNumberFormat="1" applyFont="1" applyBorder="1" applyAlignment="1">
      <alignment horizontal="right" vertical="top" wrapText="1"/>
    </xf>
    <xf numFmtId="49" fontId="1" fillId="0" borderId="1" xfId="6" applyNumberFormat="1" applyFont="1" applyBorder="1" applyAlignment="1">
      <alignment horizontal="left" vertical="top" wrapText="1"/>
    </xf>
    <xf numFmtId="3" fontId="1" fillId="0" borderId="2" xfId="6" applyNumberFormat="1" applyFont="1" applyBorder="1" applyAlignment="1">
      <alignment horizontal="left" vertical="top" wrapText="1"/>
    </xf>
    <xf numFmtId="0" fontId="1" fillId="0" borderId="2" xfId="6" applyFont="1" applyBorder="1" applyAlignment="1">
      <alignment vertical="top" wrapText="1"/>
    </xf>
    <xf numFmtId="3" fontId="1" fillId="0" borderId="8" xfId="6" applyNumberFormat="1" applyFont="1" applyBorder="1" applyAlignment="1">
      <alignment horizontal="left" vertical="top" wrapText="1"/>
    </xf>
    <xf numFmtId="0" fontId="1" fillId="0" borderId="8" xfId="6" applyFont="1" applyBorder="1" applyAlignment="1">
      <alignment vertical="top" wrapText="1"/>
    </xf>
    <xf numFmtId="3" fontId="1" fillId="0" borderId="8" xfId="6" applyNumberFormat="1" applyFont="1" applyBorder="1" applyAlignment="1">
      <alignment horizontal="left" vertical="top" wrapText="1"/>
    </xf>
    <xf numFmtId="0" fontId="1" fillId="0" borderId="8" xfId="6" applyFont="1" applyBorder="1" applyAlignment="1">
      <alignment vertical="top" wrapText="1"/>
    </xf>
    <xf numFmtId="49" fontId="1" fillId="0" borderId="1" xfId="6" applyNumberFormat="1" applyFont="1" applyBorder="1" applyAlignment="1">
      <alignment horizontal="left" vertical="top" wrapText="1"/>
    </xf>
    <xf numFmtId="0" fontId="1" fillId="0" borderId="1" xfId="6" applyFont="1" applyBorder="1" applyAlignment="1">
      <alignment horizontal="right" vertical="top" wrapText="1"/>
    </xf>
    <xf numFmtId="166" fontId="1" fillId="5" borderId="1" xfId="6" applyNumberFormat="1" applyFont="1" applyFill="1" applyBorder="1" applyAlignment="1">
      <alignment vertical="top" wrapText="1"/>
    </xf>
    <xf numFmtId="0" fontId="1" fillId="5" borderId="1" xfId="6" applyFont="1" applyFill="1" applyBorder="1" applyAlignment="1">
      <alignment horizontal="right" vertical="top" wrapText="1"/>
    </xf>
    <xf numFmtId="49" fontId="1" fillId="0" borderId="1" xfId="6" applyNumberFormat="1" applyFont="1" applyBorder="1" applyAlignment="1">
      <alignment horizontal="center" vertical="top" wrapText="1"/>
    </xf>
    <xf numFmtId="49" fontId="1" fillId="5" borderId="1" xfId="6" applyNumberFormat="1" applyFont="1" applyFill="1" applyBorder="1" applyAlignment="1">
      <alignment horizontal="right" vertical="top" wrapText="1"/>
    </xf>
    <xf numFmtId="49" fontId="1" fillId="0" borderId="1" xfId="6" applyNumberFormat="1" applyFont="1" applyBorder="1" applyAlignment="1">
      <alignment horizontal="center" vertical="top" wrapText="1"/>
    </xf>
    <xf numFmtId="49" fontId="1" fillId="5" borderId="1" xfId="6" applyNumberFormat="1" applyFont="1" applyFill="1" applyBorder="1" applyAlignment="1">
      <alignment horizontal="center" vertical="top" wrapText="1"/>
    </xf>
    <xf numFmtId="0" fontId="1" fillId="5" borderId="1" xfId="6" applyFont="1" applyFill="1" applyBorder="1" applyAlignment="1">
      <alignment horizontal="left" vertical="top" wrapText="1"/>
    </xf>
    <xf numFmtId="0" fontId="1" fillId="0" borderId="1" xfId="6" applyFont="1" applyBorder="1" applyAlignment="1">
      <alignment horizontal="right" vertical="top" wrapText="1"/>
    </xf>
    <xf numFmtId="49" fontId="1" fillId="0" borderId="2" xfId="6" applyNumberFormat="1" applyFont="1" applyBorder="1" applyAlignment="1">
      <alignment horizontal="center" vertical="top" wrapText="1"/>
    </xf>
    <xf numFmtId="49" fontId="1" fillId="5" borderId="2" xfId="6" applyNumberFormat="1" applyFont="1" applyFill="1" applyBorder="1" applyAlignment="1">
      <alignment horizontal="center" vertical="top" wrapText="1"/>
    </xf>
    <xf numFmtId="49" fontId="1" fillId="5" borderId="2" xfId="6" applyNumberFormat="1" applyFont="1" applyFill="1" applyBorder="1" applyAlignment="1">
      <alignment horizontal="left" vertical="top" wrapText="1"/>
    </xf>
    <xf numFmtId="0" fontId="1" fillId="5" borderId="2" xfId="6" applyFont="1" applyFill="1" applyBorder="1" applyAlignment="1">
      <alignment horizontal="left" vertical="top" wrapText="1"/>
    </xf>
    <xf numFmtId="0" fontId="1" fillId="0" borderId="2" xfId="6" applyFont="1" applyBorder="1" applyAlignment="1">
      <alignment horizontal="center" vertical="top" wrapText="1"/>
    </xf>
    <xf numFmtId="49" fontId="1" fillId="5" borderId="1" xfId="6" applyNumberFormat="1" applyFont="1" applyFill="1" applyBorder="1" applyAlignment="1">
      <alignment horizontal="center" vertical="top" wrapText="1"/>
    </xf>
    <xf numFmtId="49" fontId="1" fillId="0" borderId="1" xfId="6" applyNumberFormat="1" applyFont="1" applyBorder="1" applyAlignment="1">
      <alignment vertical="top" wrapText="1"/>
    </xf>
    <xf numFmtId="166" fontId="1" fillId="5" borderId="1" xfId="6" applyNumberFormat="1" applyFont="1" applyFill="1" applyBorder="1" applyAlignment="1">
      <alignment horizontal="right" vertical="top" wrapText="1"/>
    </xf>
    <xf numFmtId="0" fontId="1" fillId="5" borderId="10" xfId="6" applyFont="1" applyFill="1" applyBorder="1" applyAlignment="1">
      <alignment horizontal="right" vertical="top" wrapText="1"/>
    </xf>
    <xf numFmtId="166" fontId="1" fillId="0" borderId="0" xfId="6" applyNumberFormat="1" applyFont="1" applyAlignment="1">
      <alignment horizontal="left" vertical="top" wrapText="1"/>
    </xf>
    <xf numFmtId="0" fontId="1" fillId="0" borderId="0" xfId="6" applyFont="1" applyAlignment="1">
      <alignment horizontal="left" vertical="top" wrapText="1"/>
    </xf>
    <xf numFmtId="4" fontId="1" fillId="5" borderId="1" xfId="6" applyNumberFormat="1" applyFont="1" applyFill="1" applyBorder="1" applyAlignment="1">
      <alignment vertical="top" wrapText="1"/>
    </xf>
    <xf numFmtId="166" fontId="1" fillId="18" borderId="2" xfId="0" applyNumberFormat="1" applyFont="1" applyFill="1" applyBorder="1" applyAlignment="1">
      <alignment vertical="top"/>
    </xf>
    <xf numFmtId="166" fontId="1" fillId="18" borderId="10" xfId="0" applyNumberFormat="1" applyFont="1" applyFill="1" applyBorder="1" applyAlignment="1">
      <alignment vertical="top"/>
    </xf>
    <xf numFmtId="166" fontId="1" fillId="18" borderId="2" xfId="0" applyNumberFormat="1" applyFont="1" applyFill="1" applyBorder="1" applyAlignment="1">
      <alignment horizontal="right" vertical="top"/>
    </xf>
    <xf numFmtId="166" fontId="1" fillId="18" borderId="8" xfId="0" applyNumberFormat="1" applyFont="1" applyFill="1" applyBorder="1" applyAlignment="1">
      <alignment horizontal="right" vertical="top"/>
    </xf>
    <xf numFmtId="166" fontId="1" fillId="18" borderId="1" xfId="6" applyNumberFormat="1" applyFont="1" applyFill="1" applyBorder="1" applyAlignment="1">
      <alignment vertical="top" wrapText="1"/>
    </xf>
    <xf numFmtId="166" fontId="6" fillId="18" borderId="1" xfId="0" applyNumberFormat="1" applyFont="1" applyFill="1" applyBorder="1" applyAlignment="1">
      <alignment vertical="top"/>
    </xf>
    <xf numFmtId="0" fontId="9" fillId="18" borderId="6" xfId="6" applyFont="1" applyFill="1" applyBorder="1" applyAlignment="1">
      <alignment horizontal="left" vertical="top" wrapText="1"/>
    </xf>
    <xf numFmtId="0" fontId="9" fillId="18" borderId="16" xfId="6" applyFont="1" applyFill="1" applyBorder="1" applyAlignment="1">
      <alignment horizontal="left" vertical="top" wrapText="1"/>
    </xf>
    <xf numFmtId="0" fontId="9" fillId="18" borderId="9" xfId="6" applyFont="1" applyFill="1" applyBorder="1" applyAlignment="1">
      <alignment horizontal="left" vertical="top" wrapText="1"/>
    </xf>
    <xf numFmtId="166" fontId="1" fillId="18" borderId="1" xfId="6" applyNumberFormat="1" applyFont="1" applyFill="1" applyBorder="1" applyAlignment="1">
      <alignment horizontal="right" vertical="top" wrapText="1"/>
    </xf>
    <xf numFmtId="4" fontId="1" fillId="18" borderId="1" xfId="6" applyNumberFormat="1" applyFont="1" applyFill="1" applyBorder="1" applyAlignment="1">
      <alignment vertical="top" wrapText="1"/>
    </xf>
    <xf numFmtId="49" fontId="1" fillId="9" borderId="1" xfId="6" applyNumberFormat="1" applyFont="1" applyFill="1" applyBorder="1" applyAlignment="1">
      <alignment horizontal="right" vertical="top" wrapText="1"/>
    </xf>
    <xf numFmtId="49" fontId="6" fillId="9" borderId="1" xfId="6" applyNumberFormat="1" applyFont="1" applyFill="1" applyBorder="1" applyAlignment="1">
      <alignment horizontal="right" vertical="top" wrapText="1"/>
    </xf>
    <xf numFmtId="0" fontId="1" fillId="9" borderId="1" xfId="6" applyFont="1" applyFill="1" applyBorder="1" applyAlignment="1">
      <alignment horizontal="left" vertical="top" wrapText="1"/>
    </xf>
    <xf numFmtId="0" fontId="1" fillId="9" borderId="1" xfId="6" applyFont="1" applyFill="1" applyBorder="1" applyAlignment="1">
      <alignment horizontal="right" vertical="top" wrapText="1"/>
    </xf>
    <xf numFmtId="49" fontId="6" fillId="9" borderId="1" xfId="6" applyNumberFormat="1" applyFont="1" applyFill="1" applyBorder="1" applyAlignment="1">
      <alignment horizontal="right" vertical="top" wrapText="1"/>
    </xf>
    <xf numFmtId="49" fontId="9" fillId="9" borderId="1" xfId="6" applyNumberFormat="1" applyFont="1" applyFill="1" applyBorder="1" applyAlignment="1">
      <alignment horizontal="right" vertical="top" wrapText="1"/>
    </xf>
    <xf numFmtId="49" fontId="9" fillId="9" borderId="1" xfId="6" applyNumberFormat="1" applyFont="1" applyFill="1" applyBorder="1" applyAlignment="1">
      <alignment horizontal="right" wrapText="1"/>
    </xf>
    <xf numFmtId="0" fontId="6" fillId="9" borderId="1" xfId="6" applyFont="1" applyFill="1" applyBorder="1" applyAlignment="1">
      <alignment horizontal="left" wrapText="1"/>
    </xf>
    <xf numFmtId="0" fontId="6" fillId="9" borderId="1" xfId="6" applyFont="1" applyFill="1" applyBorder="1" applyAlignment="1">
      <alignment horizontal="right" wrapText="1"/>
    </xf>
    <xf numFmtId="166" fontId="11" fillId="18" borderId="1" xfId="6" applyNumberFormat="1" applyFont="1" applyFill="1" applyBorder="1" applyAlignment="1">
      <alignment vertical="top" wrapText="1"/>
    </xf>
    <xf numFmtId="0" fontId="4" fillId="18" borderId="1" xfId="0" applyFont="1" applyFill="1" applyBorder="1" applyAlignment="1">
      <alignment horizontal="center" vertical="center" wrapText="1"/>
    </xf>
    <xf numFmtId="166" fontId="57" fillId="5" borderId="1" xfId="6" applyNumberFormat="1" applyFont="1" applyFill="1" applyBorder="1" applyAlignment="1">
      <alignment vertical="top" wrapText="1"/>
    </xf>
  </cellXfs>
  <cellStyles count="12">
    <cellStyle name="Įprastas" xfId="0" builtinId="0"/>
    <cellStyle name="Įprastas 2" xfId="1" xr:uid="{00000000-0005-0000-0000-000001000000}"/>
    <cellStyle name="Įprastas 3" xfId="2" xr:uid="{00000000-0005-0000-0000-000002000000}"/>
    <cellStyle name="Kablelis 2" xfId="3" xr:uid="{00000000-0005-0000-0000-000003000000}"/>
    <cellStyle name="Normal 2" xfId="4" xr:uid="{00000000-0005-0000-0000-000004000000}"/>
    <cellStyle name="Normal 3" xfId="5" xr:uid="{00000000-0005-0000-0000-000005000000}"/>
    <cellStyle name="Normal_biudžetas 6_2009 m 02 men biudzetas." xfId="11" xr:uid="{00000000-0005-0000-0000-000006000000}"/>
    <cellStyle name="Normal_Sheet1" xfId="6" xr:uid="{00000000-0005-0000-0000-000007000000}"/>
    <cellStyle name="Paprastas 2" xfId="7" xr:uid="{00000000-0005-0000-0000-000008000000}"/>
    <cellStyle name="Paprastas_Lapas1" xfId="8" xr:uid="{00000000-0005-0000-0000-000009000000}"/>
    <cellStyle name="Percent 2" xfId="10" xr:uid="{00000000-0005-0000-0000-00000A000000}"/>
    <cellStyle name="Procentai 2" xfId="9" xr:uid="{00000000-0005-0000-0000-00000B000000}"/>
  </cellStyles>
  <dxfs count="0"/>
  <tableStyles count="0" defaultTableStyle="TableStyleMedium9" defaultPivotStyle="PivotStyleLight16"/>
  <colors>
    <mruColors>
      <color rgb="FF00863D"/>
      <color rgb="FF188A3E"/>
      <color rgb="FF009900"/>
      <color rgb="FF63E3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22</xdr:row>
      <xdr:rowOff>78442</xdr:rowOff>
    </xdr:from>
    <xdr:to>
      <xdr:col>3</xdr:col>
      <xdr:colOff>428625</xdr:colOff>
      <xdr:row>24</xdr:row>
      <xdr:rowOff>179294</xdr:rowOff>
    </xdr:to>
    <xdr:pic>
      <xdr:nvPicPr>
        <xdr:cNvPr id="2" name="Paveikslėlis 5">
          <a:extLst>
            <a:ext uri="{FF2B5EF4-FFF2-40B4-BE49-F238E27FC236}">
              <a16:creationId xmlns:a16="http://schemas.microsoft.com/office/drawing/2014/main" id="{EEB5C311-36E6-4E5D-8BC2-2E4A216A1A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013642"/>
          <a:ext cx="7724775" cy="2958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M105"/>
  <sheetViews>
    <sheetView zoomScale="85" zoomScaleNormal="85" workbookViewId="0">
      <pane ySplit="14" topLeftCell="A15" activePane="bottomLeft" state="frozen"/>
      <selection activeCell="H12" sqref="H12:H18"/>
      <selection pane="bottomLeft" activeCell="I88" sqref="I88"/>
    </sheetView>
  </sheetViews>
  <sheetFormatPr defaultColWidth="9.140625" defaultRowHeight="12.75" x14ac:dyDescent="0.2"/>
  <cols>
    <col min="1" max="1" width="4.42578125" style="164" customWidth="1"/>
    <col min="2" max="2" width="4" style="164" customWidth="1"/>
    <col min="3" max="3" width="4.28515625" style="164" customWidth="1"/>
    <col min="4" max="4" width="38.5703125" style="13" customWidth="1"/>
    <col min="5" max="5" width="6.85546875" style="136" customWidth="1"/>
    <col min="6" max="8" width="12.5703125" style="155" customWidth="1"/>
    <col min="9" max="9" width="12.85546875" style="155" customWidth="1"/>
    <col min="10" max="10" width="27" style="13" customWidth="1"/>
    <col min="11" max="11" width="6.85546875" style="64" customWidth="1"/>
    <col min="12" max="13" width="5.7109375" style="64" customWidth="1"/>
    <col min="14" max="16384" width="9.140625" style="13"/>
  </cols>
  <sheetData>
    <row r="1" spans="1:13" ht="15" x14ac:dyDescent="0.2">
      <c r="A1" s="44"/>
      <c r="B1" s="44"/>
      <c r="C1" s="44"/>
      <c r="D1" s="44"/>
      <c r="E1" s="788"/>
      <c r="F1" s="788"/>
      <c r="G1" s="64"/>
      <c r="H1" s="64"/>
      <c r="I1" s="789" t="s">
        <v>1075</v>
      </c>
      <c r="J1" s="789"/>
      <c r="K1" s="789"/>
      <c r="L1" s="13"/>
      <c r="M1" s="13"/>
    </row>
    <row r="2" spans="1:13" ht="15" x14ac:dyDescent="0.2">
      <c r="A2" s="44"/>
      <c r="B2" s="44"/>
      <c r="C2" s="44"/>
      <c r="D2" s="44"/>
      <c r="E2" s="788"/>
      <c r="F2" s="788"/>
      <c r="G2" s="64"/>
      <c r="H2" s="64"/>
      <c r="I2" s="789" t="s">
        <v>1078</v>
      </c>
      <c r="J2" s="789"/>
      <c r="K2" s="789"/>
      <c r="L2" s="13"/>
      <c r="M2" s="13"/>
    </row>
    <row r="3" spans="1:13" ht="15.75" x14ac:dyDescent="0.2">
      <c r="A3" s="44"/>
      <c r="B3" s="44"/>
      <c r="C3" s="44"/>
      <c r="D3" s="44"/>
      <c r="E3" s="788"/>
      <c r="F3" s="788"/>
      <c r="G3" s="64"/>
      <c r="H3" s="64"/>
      <c r="I3" s="790" t="s">
        <v>1076</v>
      </c>
      <c r="J3" s="790"/>
      <c r="K3" s="790"/>
      <c r="L3" s="13"/>
      <c r="M3" s="13"/>
    </row>
    <row r="4" spans="1:13" x14ac:dyDescent="0.2">
      <c r="A4" s="44"/>
      <c r="B4" s="44"/>
      <c r="C4" s="44"/>
      <c r="D4" s="44"/>
      <c r="E4" s="788"/>
      <c r="F4" s="788"/>
      <c r="G4" s="64"/>
      <c r="H4" s="64"/>
      <c r="I4" s="24"/>
      <c r="J4" s="24"/>
      <c r="K4" s="24"/>
      <c r="L4" s="13"/>
      <c r="M4" s="13"/>
    </row>
    <row r="5" spans="1:13" ht="18.75" x14ac:dyDescent="0.2">
      <c r="A5" s="791" t="s">
        <v>1079</v>
      </c>
      <c r="B5" s="791"/>
      <c r="C5" s="791"/>
      <c r="D5" s="791"/>
      <c r="E5" s="791"/>
      <c r="F5" s="791"/>
      <c r="G5" s="791"/>
      <c r="H5" s="791"/>
      <c r="I5" s="791"/>
      <c r="J5" s="791"/>
      <c r="K5" s="791"/>
      <c r="L5" s="13"/>
      <c r="M5" s="13"/>
    </row>
    <row r="6" spans="1:13" ht="18.75" x14ac:dyDescent="0.2">
      <c r="A6" s="791" t="s">
        <v>1077</v>
      </c>
      <c r="B6" s="791"/>
      <c r="C6" s="791"/>
      <c r="D6" s="791"/>
      <c r="E6" s="791"/>
      <c r="F6" s="791"/>
      <c r="G6" s="791"/>
      <c r="H6" s="791"/>
      <c r="I6" s="791"/>
      <c r="J6" s="791"/>
      <c r="K6" s="791"/>
      <c r="L6" s="13"/>
      <c r="M6" s="13"/>
    </row>
    <row r="7" spans="1:13" ht="18.75" customHeight="1" x14ac:dyDescent="0.2">
      <c r="A7" s="44"/>
      <c r="B7" s="44"/>
      <c r="C7" s="44"/>
      <c r="D7" s="44"/>
      <c r="E7" s="44"/>
      <c r="F7" s="291"/>
      <c r="G7" s="291"/>
      <c r="H7" s="291"/>
      <c r="I7" s="141"/>
      <c r="J7" s="501" t="s">
        <v>634</v>
      </c>
      <c r="K7" s="501"/>
      <c r="L7" s="501"/>
      <c r="M7" s="501"/>
    </row>
    <row r="8" spans="1:13" ht="21.75" customHeight="1" x14ac:dyDescent="0.25">
      <c r="A8" s="502" t="s">
        <v>714</v>
      </c>
      <c r="B8" s="502"/>
      <c r="C8" s="502"/>
      <c r="D8" s="502"/>
      <c r="E8" s="502"/>
      <c r="F8" s="502"/>
      <c r="G8" s="502"/>
      <c r="H8" s="502"/>
      <c r="I8" s="502"/>
      <c r="J8" s="502"/>
      <c r="K8" s="502"/>
      <c r="L8" s="502"/>
      <c r="M8" s="502"/>
    </row>
    <row r="9" spans="1:13" ht="13.5" customHeight="1" x14ac:dyDescent="0.2">
      <c r="A9" s="292"/>
      <c r="B9" s="98"/>
      <c r="C9" s="98"/>
      <c r="D9" s="100"/>
      <c r="E9" s="101"/>
      <c r="F9" s="98"/>
      <c r="G9" s="98"/>
      <c r="H9" s="98"/>
      <c r="I9" s="70"/>
      <c r="J9" s="354"/>
      <c r="K9" s="503" t="s">
        <v>235</v>
      </c>
      <c r="L9" s="503"/>
      <c r="M9" s="503"/>
    </row>
    <row r="10" spans="1:13" ht="38.25" customHeight="1" x14ac:dyDescent="0.2">
      <c r="A10" s="479" t="s">
        <v>133</v>
      </c>
      <c r="B10" s="479" t="s">
        <v>134</v>
      </c>
      <c r="C10" s="479" t="s">
        <v>135</v>
      </c>
      <c r="D10" s="484" t="s">
        <v>136</v>
      </c>
      <c r="E10" s="479" t="s">
        <v>132</v>
      </c>
      <c r="F10" s="493" t="s">
        <v>1080</v>
      </c>
      <c r="G10" s="895" t="s">
        <v>919</v>
      </c>
      <c r="H10" s="493" t="s">
        <v>551</v>
      </c>
      <c r="I10" s="493" t="s">
        <v>712</v>
      </c>
      <c r="J10" s="493" t="s">
        <v>137</v>
      </c>
      <c r="K10" s="493"/>
      <c r="L10" s="493"/>
      <c r="M10" s="493"/>
    </row>
    <row r="11" spans="1:13" ht="12.75" hidden="1" customHeight="1" x14ac:dyDescent="0.2">
      <c r="A11" s="479"/>
      <c r="B11" s="479"/>
      <c r="C11" s="479"/>
      <c r="D11" s="484"/>
      <c r="E11" s="479"/>
      <c r="F11" s="493"/>
      <c r="G11" s="895"/>
      <c r="H11" s="493"/>
      <c r="I11" s="493"/>
      <c r="J11" s="493" t="s">
        <v>138</v>
      </c>
      <c r="K11" s="135"/>
      <c r="L11" s="135"/>
      <c r="M11" s="135"/>
    </row>
    <row r="12" spans="1:13" ht="19.5" customHeight="1" x14ac:dyDescent="0.2">
      <c r="A12" s="479"/>
      <c r="B12" s="479"/>
      <c r="C12" s="479"/>
      <c r="D12" s="484"/>
      <c r="E12" s="479"/>
      <c r="F12" s="493"/>
      <c r="G12" s="895"/>
      <c r="H12" s="493"/>
      <c r="I12" s="493"/>
      <c r="J12" s="493"/>
      <c r="K12" s="494" t="s">
        <v>507</v>
      </c>
      <c r="L12" s="494" t="s">
        <v>552</v>
      </c>
      <c r="M12" s="494" t="s">
        <v>713</v>
      </c>
    </row>
    <row r="13" spans="1:13" ht="23.25" customHeight="1" x14ac:dyDescent="0.2">
      <c r="A13" s="479"/>
      <c r="B13" s="479"/>
      <c r="C13" s="479"/>
      <c r="D13" s="484"/>
      <c r="E13" s="479"/>
      <c r="F13" s="493"/>
      <c r="G13" s="895"/>
      <c r="H13" s="493"/>
      <c r="I13" s="493"/>
      <c r="J13" s="493"/>
      <c r="K13" s="494"/>
      <c r="L13" s="494"/>
      <c r="M13" s="494"/>
    </row>
    <row r="14" spans="1:13" ht="51.75" customHeight="1" x14ac:dyDescent="0.2">
      <c r="A14" s="479"/>
      <c r="B14" s="479"/>
      <c r="C14" s="479"/>
      <c r="D14" s="484"/>
      <c r="E14" s="479"/>
      <c r="F14" s="493"/>
      <c r="G14" s="895"/>
      <c r="H14" s="493"/>
      <c r="I14" s="493"/>
      <c r="J14" s="493"/>
      <c r="K14" s="494"/>
      <c r="L14" s="494"/>
      <c r="M14" s="494"/>
    </row>
    <row r="15" spans="1:13" ht="21.75" customHeight="1" x14ac:dyDescent="0.2">
      <c r="A15" s="483" t="s">
        <v>254</v>
      </c>
      <c r="B15" s="483"/>
      <c r="C15" s="483"/>
      <c r="D15" s="483"/>
      <c r="E15" s="483"/>
      <c r="F15" s="483"/>
      <c r="G15" s="483"/>
      <c r="H15" s="483"/>
      <c r="I15" s="483"/>
      <c r="J15" s="483"/>
      <c r="K15" s="47"/>
      <c r="L15" s="47"/>
      <c r="M15" s="47"/>
    </row>
    <row r="16" spans="1:13" ht="19.5" customHeight="1" x14ac:dyDescent="0.2">
      <c r="A16" s="40" t="s">
        <v>147</v>
      </c>
      <c r="B16" s="490" t="s">
        <v>499</v>
      </c>
      <c r="C16" s="490"/>
      <c r="D16" s="490"/>
      <c r="E16" s="490"/>
      <c r="F16" s="490"/>
      <c r="G16" s="490"/>
      <c r="H16" s="490"/>
      <c r="I16" s="490"/>
      <c r="J16" s="490"/>
      <c r="K16" s="48"/>
      <c r="L16" s="48"/>
      <c r="M16" s="48"/>
    </row>
    <row r="17" spans="1:13" s="80" customFormat="1" ht="20.25" customHeight="1" x14ac:dyDescent="0.2">
      <c r="A17" s="40" t="s">
        <v>147</v>
      </c>
      <c r="B17" s="40" t="s">
        <v>147</v>
      </c>
      <c r="C17" s="490" t="s">
        <v>361</v>
      </c>
      <c r="D17" s="490"/>
      <c r="E17" s="490"/>
      <c r="F17" s="490"/>
      <c r="G17" s="490"/>
      <c r="H17" s="490"/>
      <c r="I17" s="490"/>
      <c r="J17" s="490"/>
      <c r="K17" s="79"/>
      <c r="L17" s="79"/>
      <c r="M17" s="79"/>
    </row>
    <row r="18" spans="1:13" ht="36" customHeight="1" x14ac:dyDescent="0.2">
      <c r="A18" s="475" t="s">
        <v>147</v>
      </c>
      <c r="B18" s="475" t="s">
        <v>147</v>
      </c>
      <c r="C18" s="475" t="s">
        <v>147</v>
      </c>
      <c r="D18" s="487" t="s">
        <v>362</v>
      </c>
      <c r="E18" s="485" t="s">
        <v>17</v>
      </c>
      <c r="F18" s="480">
        <v>18159.2</v>
      </c>
      <c r="G18" s="891">
        <v>18585.599999999999</v>
      </c>
      <c r="H18" s="480">
        <v>18990</v>
      </c>
      <c r="I18" s="480">
        <v>19650</v>
      </c>
      <c r="J18" s="140" t="s">
        <v>287</v>
      </c>
      <c r="K18" s="212">
        <v>1400</v>
      </c>
      <c r="L18" s="212">
        <v>1350</v>
      </c>
      <c r="M18" s="212">
        <v>1300</v>
      </c>
    </row>
    <row r="19" spans="1:13" ht="31.5" customHeight="1" x14ac:dyDescent="0.2">
      <c r="A19" s="475"/>
      <c r="B19" s="475"/>
      <c r="C19" s="475"/>
      <c r="D19" s="487"/>
      <c r="E19" s="485"/>
      <c r="F19" s="480"/>
      <c r="G19" s="891"/>
      <c r="H19" s="480"/>
      <c r="I19" s="480"/>
      <c r="J19" s="166" t="s">
        <v>107</v>
      </c>
      <c r="K19" s="214">
        <v>400</v>
      </c>
      <c r="L19" s="214">
        <v>370</v>
      </c>
      <c r="M19" s="214">
        <v>350</v>
      </c>
    </row>
    <row r="20" spans="1:13" ht="32.25" customHeight="1" x14ac:dyDescent="0.2">
      <c r="A20" s="475"/>
      <c r="B20" s="475"/>
      <c r="C20" s="475"/>
      <c r="D20" s="487"/>
      <c r="E20" s="209" t="s">
        <v>1</v>
      </c>
      <c r="F20" s="168">
        <v>11471.7</v>
      </c>
      <c r="G20" s="892">
        <v>12251.4</v>
      </c>
      <c r="H20" s="168">
        <v>13500</v>
      </c>
      <c r="I20" s="168">
        <v>13900</v>
      </c>
      <c r="J20" s="140" t="s">
        <v>24</v>
      </c>
      <c r="K20" s="143">
        <v>5200</v>
      </c>
      <c r="L20" s="143">
        <v>5150</v>
      </c>
      <c r="M20" s="143">
        <v>5150</v>
      </c>
    </row>
    <row r="21" spans="1:13" ht="29.25" customHeight="1" x14ac:dyDescent="0.2">
      <c r="A21" s="475"/>
      <c r="B21" s="475"/>
      <c r="C21" s="475"/>
      <c r="D21" s="487"/>
      <c r="E21" s="209" t="s">
        <v>3</v>
      </c>
      <c r="F21" s="168">
        <v>100</v>
      </c>
      <c r="G21" s="892">
        <v>100</v>
      </c>
      <c r="H21" s="168">
        <v>50</v>
      </c>
      <c r="I21" s="168">
        <v>50</v>
      </c>
      <c r="J21" s="471" t="s">
        <v>288</v>
      </c>
      <c r="K21" s="495">
        <v>0</v>
      </c>
      <c r="L21" s="495">
        <v>0</v>
      </c>
      <c r="M21" s="495">
        <v>0</v>
      </c>
    </row>
    <row r="22" spans="1:13" ht="30.75" customHeight="1" x14ac:dyDescent="0.2">
      <c r="A22" s="475"/>
      <c r="B22" s="475"/>
      <c r="C22" s="475"/>
      <c r="D22" s="487"/>
      <c r="E22" s="209" t="s">
        <v>21</v>
      </c>
      <c r="F22" s="211">
        <v>925.3</v>
      </c>
      <c r="G22" s="893">
        <v>925.3</v>
      </c>
      <c r="H22" s="211">
        <v>925</v>
      </c>
      <c r="I22" s="211">
        <v>925</v>
      </c>
      <c r="J22" s="472"/>
      <c r="K22" s="496"/>
      <c r="L22" s="496"/>
      <c r="M22" s="496"/>
    </row>
    <row r="23" spans="1:13" ht="25.5" customHeight="1" x14ac:dyDescent="0.2">
      <c r="A23" s="475" t="s">
        <v>147</v>
      </c>
      <c r="B23" s="475" t="s">
        <v>147</v>
      </c>
      <c r="C23" s="475" t="s">
        <v>148</v>
      </c>
      <c r="D23" s="486" t="s">
        <v>667</v>
      </c>
      <c r="E23" s="209" t="s">
        <v>17</v>
      </c>
      <c r="F23" s="168">
        <v>59.6</v>
      </c>
      <c r="G23" s="892">
        <v>59.6</v>
      </c>
      <c r="H23" s="168">
        <v>64</v>
      </c>
      <c r="I23" s="168">
        <v>69</v>
      </c>
      <c r="J23" s="471" t="s">
        <v>305</v>
      </c>
      <c r="K23" s="221" t="s">
        <v>777</v>
      </c>
      <c r="L23" s="221" t="s">
        <v>777</v>
      </c>
      <c r="M23" s="221" t="s">
        <v>777</v>
      </c>
    </row>
    <row r="24" spans="1:13" ht="26.25" customHeight="1" x14ac:dyDescent="0.2">
      <c r="A24" s="475"/>
      <c r="B24" s="475"/>
      <c r="C24" s="475"/>
      <c r="D24" s="486"/>
      <c r="E24" s="209" t="s">
        <v>1</v>
      </c>
      <c r="F24" s="168">
        <v>1654.8</v>
      </c>
      <c r="G24" s="892">
        <v>1800.4</v>
      </c>
      <c r="H24" s="168">
        <v>1950</v>
      </c>
      <c r="I24" s="168">
        <v>2080</v>
      </c>
      <c r="J24" s="488"/>
      <c r="K24" s="161"/>
      <c r="L24" s="161"/>
      <c r="M24" s="161"/>
    </row>
    <row r="25" spans="1:13" ht="21.75" customHeight="1" x14ac:dyDescent="0.2">
      <c r="A25" s="475"/>
      <c r="B25" s="475"/>
      <c r="C25" s="475"/>
      <c r="D25" s="486"/>
      <c r="E25" s="209" t="s">
        <v>21</v>
      </c>
      <c r="F25" s="211">
        <v>252</v>
      </c>
      <c r="G25" s="893">
        <v>252</v>
      </c>
      <c r="H25" s="211">
        <v>252</v>
      </c>
      <c r="I25" s="211">
        <v>252</v>
      </c>
      <c r="J25" s="488"/>
      <c r="K25" s="161"/>
      <c r="L25" s="161"/>
      <c r="M25" s="161"/>
    </row>
    <row r="26" spans="1:13" ht="27" customHeight="1" x14ac:dyDescent="0.2">
      <c r="A26" s="475" t="s">
        <v>147</v>
      </c>
      <c r="B26" s="475" t="s">
        <v>147</v>
      </c>
      <c r="C26" s="475" t="s">
        <v>149</v>
      </c>
      <c r="D26" s="487" t="s">
        <v>293</v>
      </c>
      <c r="E26" s="154" t="s">
        <v>17</v>
      </c>
      <c r="F26" s="211">
        <v>747.9</v>
      </c>
      <c r="G26" s="893">
        <v>747.8</v>
      </c>
      <c r="H26" s="211">
        <v>750</v>
      </c>
      <c r="I26" s="211">
        <v>750</v>
      </c>
      <c r="J26" s="485" t="s">
        <v>366</v>
      </c>
      <c r="K26" s="470" t="s">
        <v>367</v>
      </c>
      <c r="L26" s="470" t="s">
        <v>367</v>
      </c>
      <c r="M26" s="470" t="s">
        <v>367</v>
      </c>
    </row>
    <row r="27" spans="1:13" ht="25.5" customHeight="1" x14ac:dyDescent="0.2">
      <c r="A27" s="475"/>
      <c r="B27" s="475"/>
      <c r="C27" s="475"/>
      <c r="D27" s="487"/>
      <c r="E27" s="209" t="s">
        <v>1</v>
      </c>
      <c r="F27" s="211">
        <v>139.6</v>
      </c>
      <c r="G27" s="893">
        <v>150</v>
      </c>
      <c r="H27" s="211">
        <v>165</v>
      </c>
      <c r="I27" s="211">
        <v>171</v>
      </c>
      <c r="J27" s="485"/>
      <c r="K27" s="470"/>
      <c r="L27" s="470"/>
      <c r="M27" s="470"/>
    </row>
    <row r="28" spans="1:13" ht="27.75" customHeight="1" x14ac:dyDescent="0.2">
      <c r="A28" s="475"/>
      <c r="B28" s="475"/>
      <c r="C28" s="475"/>
      <c r="D28" s="487"/>
      <c r="E28" s="209" t="s">
        <v>21</v>
      </c>
      <c r="F28" s="211">
        <v>19.399999999999999</v>
      </c>
      <c r="G28" s="893">
        <v>19.399999999999999</v>
      </c>
      <c r="H28" s="211">
        <v>19.5</v>
      </c>
      <c r="I28" s="211">
        <v>19.5</v>
      </c>
      <c r="J28" s="485"/>
      <c r="K28" s="470"/>
      <c r="L28" s="470"/>
      <c r="M28" s="470"/>
    </row>
    <row r="29" spans="1:13" ht="51" customHeight="1" x14ac:dyDescent="0.2">
      <c r="A29" s="210" t="s">
        <v>147</v>
      </c>
      <c r="B29" s="210" t="s">
        <v>147</v>
      </c>
      <c r="C29" s="210" t="s">
        <v>150</v>
      </c>
      <c r="D29" s="213" t="s">
        <v>509</v>
      </c>
      <c r="E29" s="209" t="s">
        <v>17</v>
      </c>
      <c r="F29" s="211">
        <v>9.6</v>
      </c>
      <c r="G29" s="893">
        <v>9.6</v>
      </c>
      <c r="H29" s="211">
        <v>9.6</v>
      </c>
      <c r="I29" s="211">
        <v>9.6</v>
      </c>
      <c r="J29" s="209" t="s">
        <v>203</v>
      </c>
      <c r="K29" s="212">
        <v>370</v>
      </c>
      <c r="L29" s="212">
        <v>370</v>
      </c>
      <c r="M29" s="212">
        <v>370</v>
      </c>
    </row>
    <row r="30" spans="1:13" ht="29.25" customHeight="1" x14ac:dyDescent="0.2">
      <c r="A30" s="206" t="s">
        <v>147</v>
      </c>
      <c r="B30" s="206" t="s">
        <v>147</v>
      </c>
      <c r="C30" s="206" t="s">
        <v>151</v>
      </c>
      <c r="D30" s="466" t="s">
        <v>236</v>
      </c>
      <c r="E30" s="140" t="s">
        <v>17</v>
      </c>
      <c r="F30" s="211">
        <v>265</v>
      </c>
      <c r="G30" s="893">
        <v>261.60000000000002</v>
      </c>
      <c r="H30" s="211">
        <v>270</v>
      </c>
      <c r="I30" s="211">
        <v>275</v>
      </c>
      <c r="J30" s="173" t="s">
        <v>216</v>
      </c>
      <c r="K30" s="214">
        <v>66</v>
      </c>
      <c r="L30" s="214">
        <v>70</v>
      </c>
      <c r="M30" s="214">
        <v>70</v>
      </c>
    </row>
    <row r="31" spans="1:13" ht="28.5" customHeight="1" x14ac:dyDescent="0.2">
      <c r="A31" s="207"/>
      <c r="B31" s="207"/>
      <c r="C31" s="207"/>
      <c r="D31" s="467"/>
      <c r="E31" s="140" t="s">
        <v>1</v>
      </c>
      <c r="F31" s="211">
        <v>245.1</v>
      </c>
      <c r="G31" s="893">
        <v>245.1</v>
      </c>
      <c r="H31" s="211">
        <v>283</v>
      </c>
      <c r="I31" s="211">
        <v>303</v>
      </c>
      <c r="J31" s="174"/>
      <c r="K31" s="215"/>
      <c r="L31" s="215"/>
      <c r="M31" s="215"/>
    </row>
    <row r="32" spans="1:13" ht="36" customHeight="1" x14ac:dyDescent="0.2">
      <c r="A32" s="210" t="s">
        <v>147</v>
      </c>
      <c r="B32" s="210" t="s">
        <v>147</v>
      </c>
      <c r="C32" s="210" t="s">
        <v>152</v>
      </c>
      <c r="D32" s="213" t="s">
        <v>165</v>
      </c>
      <c r="E32" s="209" t="s">
        <v>1</v>
      </c>
      <c r="F32" s="211">
        <v>7</v>
      </c>
      <c r="G32" s="893">
        <v>7</v>
      </c>
      <c r="H32" s="211">
        <v>7</v>
      </c>
      <c r="I32" s="211">
        <v>7</v>
      </c>
      <c r="J32" s="31" t="s">
        <v>553</v>
      </c>
      <c r="K32" s="212">
        <v>10</v>
      </c>
      <c r="L32" s="212">
        <v>10</v>
      </c>
      <c r="M32" s="212">
        <v>10</v>
      </c>
    </row>
    <row r="33" spans="1:13" ht="72" customHeight="1" x14ac:dyDescent="0.2">
      <c r="A33" s="210" t="s">
        <v>147</v>
      </c>
      <c r="B33" s="210" t="s">
        <v>147</v>
      </c>
      <c r="C33" s="210" t="s">
        <v>153</v>
      </c>
      <c r="D33" s="213" t="s">
        <v>778</v>
      </c>
      <c r="E33" s="209" t="s">
        <v>1</v>
      </c>
      <c r="F33" s="211">
        <v>95</v>
      </c>
      <c r="G33" s="893">
        <v>95</v>
      </c>
      <c r="H33" s="211">
        <v>100</v>
      </c>
      <c r="I33" s="211">
        <v>120</v>
      </c>
      <c r="J33" s="209" t="s">
        <v>798</v>
      </c>
      <c r="K33" s="212">
        <v>780</v>
      </c>
      <c r="L33" s="212">
        <v>780</v>
      </c>
      <c r="M33" s="212">
        <v>780</v>
      </c>
    </row>
    <row r="34" spans="1:13" ht="45" customHeight="1" x14ac:dyDescent="0.2">
      <c r="A34" s="210" t="s">
        <v>147</v>
      </c>
      <c r="B34" s="210" t="s">
        <v>147</v>
      </c>
      <c r="C34" s="210" t="s">
        <v>154</v>
      </c>
      <c r="D34" s="213" t="s">
        <v>893</v>
      </c>
      <c r="E34" s="220" t="s">
        <v>1</v>
      </c>
      <c r="F34" s="211">
        <v>30.2</v>
      </c>
      <c r="G34" s="893">
        <v>30.2</v>
      </c>
      <c r="H34" s="211">
        <v>0</v>
      </c>
      <c r="I34" s="211">
        <v>0</v>
      </c>
      <c r="J34" s="209" t="s">
        <v>894</v>
      </c>
      <c r="K34" s="212">
        <v>23</v>
      </c>
      <c r="L34" s="212">
        <v>23</v>
      </c>
      <c r="M34" s="212">
        <v>23</v>
      </c>
    </row>
    <row r="35" spans="1:13" ht="55.5" customHeight="1" x14ac:dyDescent="0.2">
      <c r="A35" s="210" t="s">
        <v>147</v>
      </c>
      <c r="B35" s="210" t="s">
        <v>147</v>
      </c>
      <c r="C35" s="210" t="s">
        <v>155</v>
      </c>
      <c r="D35" s="140" t="s">
        <v>557</v>
      </c>
      <c r="E35" s="209" t="s">
        <v>1</v>
      </c>
      <c r="F35" s="211">
        <v>98.9</v>
      </c>
      <c r="G35" s="893">
        <v>98.9</v>
      </c>
      <c r="H35" s="211">
        <v>100</v>
      </c>
      <c r="I35" s="211">
        <v>105</v>
      </c>
      <c r="J35" s="209" t="s">
        <v>363</v>
      </c>
      <c r="K35" s="212">
        <v>247</v>
      </c>
      <c r="L35" s="212">
        <v>250</v>
      </c>
      <c r="M35" s="212">
        <v>250</v>
      </c>
    </row>
    <row r="36" spans="1:13" ht="34.5" customHeight="1" x14ac:dyDescent="0.2">
      <c r="A36" s="206" t="s">
        <v>147</v>
      </c>
      <c r="B36" s="206" t="s">
        <v>147</v>
      </c>
      <c r="C36" s="206" t="s">
        <v>156</v>
      </c>
      <c r="D36" s="166" t="s">
        <v>510</v>
      </c>
      <c r="E36" s="209" t="s">
        <v>17</v>
      </c>
      <c r="F36" s="211">
        <v>52.1</v>
      </c>
      <c r="G36" s="893">
        <v>52.1</v>
      </c>
      <c r="H36" s="211">
        <v>100</v>
      </c>
      <c r="I36" s="211">
        <v>100</v>
      </c>
      <c r="J36" s="166" t="s">
        <v>511</v>
      </c>
      <c r="K36" s="214">
        <v>7</v>
      </c>
      <c r="L36" s="214">
        <v>12</v>
      </c>
      <c r="M36" s="214">
        <v>12</v>
      </c>
    </row>
    <row r="37" spans="1:13" ht="38.25" customHeight="1" x14ac:dyDescent="0.2">
      <c r="A37" s="206" t="s">
        <v>147</v>
      </c>
      <c r="B37" s="206" t="s">
        <v>147</v>
      </c>
      <c r="C37" s="206" t="s">
        <v>157</v>
      </c>
      <c r="D37" s="208" t="s">
        <v>486</v>
      </c>
      <c r="E37" s="220" t="s">
        <v>1</v>
      </c>
      <c r="F37" s="211">
        <v>50</v>
      </c>
      <c r="G37" s="893">
        <v>50</v>
      </c>
      <c r="H37" s="211">
        <v>50</v>
      </c>
      <c r="I37" s="211">
        <v>50</v>
      </c>
      <c r="J37" s="347" t="s">
        <v>389</v>
      </c>
      <c r="K37" s="214">
        <v>36</v>
      </c>
      <c r="L37" s="214">
        <v>36</v>
      </c>
      <c r="M37" s="214">
        <v>36</v>
      </c>
    </row>
    <row r="38" spans="1:13" ht="27.75" customHeight="1" x14ac:dyDescent="0.2">
      <c r="A38" s="461" t="s">
        <v>147</v>
      </c>
      <c r="B38" s="461" t="s">
        <v>147</v>
      </c>
      <c r="C38" s="461" t="s">
        <v>158</v>
      </c>
      <c r="D38" s="466" t="s">
        <v>328</v>
      </c>
      <c r="E38" s="220" t="s">
        <v>1</v>
      </c>
      <c r="F38" s="211">
        <v>17</v>
      </c>
      <c r="G38" s="893">
        <v>9</v>
      </c>
      <c r="H38" s="211">
        <v>17</v>
      </c>
      <c r="I38" s="211">
        <v>17</v>
      </c>
      <c r="J38" s="471" t="s">
        <v>108</v>
      </c>
      <c r="K38" s="473">
        <v>153</v>
      </c>
      <c r="L38" s="473">
        <v>150</v>
      </c>
      <c r="M38" s="473">
        <v>150</v>
      </c>
    </row>
    <row r="39" spans="1:13" ht="30.75" customHeight="1" x14ac:dyDescent="0.2">
      <c r="A39" s="463"/>
      <c r="B39" s="463"/>
      <c r="C39" s="463"/>
      <c r="D39" s="467"/>
      <c r="E39" s="220" t="s">
        <v>13</v>
      </c>
      <c r="F39" s="211">
        <v>0</v>
      </c>
      <c r="G39" s="893">
        <v>7</v>
      </c>
      <c r="H39" s="211">
        <v>0</v>
      </c>
      <c r="I39" s="211">
        <v>0</v>
      </c>
      <c r="J39" s="472"/>
      <c r="K39" s="474"/>
      <c r="L39" s="474"/>
      <c r="M39" s="474"/>
    </row>
    <row r="40" spans="1:13" ht="36.75" customHeight="1" x14ac:dyDescent="0.2">
      <c r="A40" s="461" t="s">
        <v>147</v>
      </c>
      <c r="B40" s="461" t="s">
        <v>147</v>
      </c>
      <c r="C40" s="461" t="s">
        <v>20</v>
      </c>
      <c r="D40" s="466" t="s">
        <v>921</v>
      </c>
      <c r="E40" s="220" t="s">
        <v>3</v>
      </c>
      <c r="F40" s="211">
        <v>250</v>
      </c>
      <c r="G40" s="893">
        <v>567</v>
      </c>
      <c r="H40" s="211">
        <v>1500</v>
      </c>
      <c r="I40" s="211">
        <v>433</v>
      </c>
      <c r="J40" s="471" t="s">
        <v>803</v>
      </c>
      <c r="K40" s="473">
        <v>16</v>
      </c>
      <c r="L40" s="473">
        <v>16</v>
      </c>
      <c r="M40" s="473">
        <v>16</v>
      </c>
    </row>
    <row r="41" spans="1:13" ht="30.75" customHeight="1" x14ac:dyDescent="0.2">
      <c r="A41" s="463"/>
      <c r="B41" s="463"/>
      <c r="C41" s="463"/>
      <c r="D41" s="467"/>
      <c r="E41" s="220" t="s">
        <v>4</v>
      </c>
      <c r="F41" s="211">
        <v>0</v>
      </c>
      <c r="G41" s="893">
        <v>100</v>
      </c>
      <c r="H41" s="211">
        <v>315</v>
      </c>
      <c r="I41" s="211">
        <v>46</v>
      </c>
      <c r="J41" s="472"/>
      <c r="K41" s="474"/>
      <c r="L41" s="474"/>
      <c r="M41" s="474"/>
    </row>
    <row r="42" spans="1:13" ht="46.5" customHeight="1" x14ac:dyDescent="0.2">
      <c r="A42" s="210" t="s">
        <v>147</v>
      </c>
      <c r="B42" s="210" t="s">
        <v>147</v>
      </c>
      <c r="C42" s="210" t="s">
        <v>2</v>
      </c>
      <c r="D42" s="213" t="s">
        <v>883</v>
      </c>
      <c r="E42" s="209" t="s">
        <v>1</v>
      </c>
      <c r="F42" s="211">
        <v>20</v>
      </c>
      <c r="G42" s="894">
        <v>5</v>
      </c>
      <c r="H42" s="211">
        <v>20</v>
      </c>
      <c r="I42" s="211">
        <v>20</v>
      </c>
      <c r="J42" s="213" t="s">
        <v>371</v>
      </c>
      <c r="K42" s="160" t="s">
        <v>189</v>
      </c>
      <c r="L42" s="160" t="s">
        <v>103</v>
      </c>
      <c r="M42" s="160" t="s">
        <v>103</v>
      </c>
    </row>
    <row r="43" spans="1:13" ht="24.75" customHeight="1" x14ac:dyDescent="0.2">
      <c r="A43" s="475" t="s">
        <v>147</v>
      </c>
      <c r="B43" s="475" t="s">
        <v>147</v>
      </c>
      <c r="C43" s="475" t="s">
        <v>9</v>
      </c>
      <c r="D43" s="486" t="s">
        <v>390</v>
      </c>
      <c r="E43" s="220" t="s">
        <v>1</v>
      </c>
      <c r="F43" s="35">
        <v>178.7</v>
      </c>
      <c r="G43" s="893">
        <v>178.7</v>
      </c>
      <c r="H43" s="211">
        <v>189</v>
      </c>
      <c r="I43" s="211">
        <v>193</v>
      </c>
      <c r="J43" s="485" t="s">
        <v>218</v>
      </c>
      <c r="K43" s="470">
        <v>27</v>
      </c>
      <c r="L43" s="470">
        <v>27</v>
      </c>
      <c r="M43" s="470">
        <v>27</v>
      </c>
    </row>
    <row r="44" spans="1:13" ht="24" customHeight="1" x14ac:dyDescent="0.2">
      <c r="A44" s="475"/>
      <c r="B44" s="475"/>
      <c r="C44" s="475"/>
      <c r="D44" s="486"/>
      <c r="E44" s="220" t="s">
        <v>17</v>
      </c>
      <c r="F44" s="211">
        <v>0</v>
      </c>
      <c r="G44" s="893">
        <v>0</v>
      </c>
      <c r="H44" s="211">
        <v>0</v>
      </c>
      <c r="I44" s="211">
        <v>0</v>
      </c>
      <c r="J44" s="485"/>
      <c r="K44" s="470"/>
      <c r="L44" s="470"/>
      <c r="M44" s="470"/>
    </row>
    <row r="45" spans="1:13" ht="27.75" customHeight="1" x14ac:dyDescent="0.2">
      <c r="A45" s="210" t="s">
        <v>147</v>
      </c>
      <c r="B45" s="210" t="s">
        <v>147</v>
      </c>
      <c r="C45" s="210" t="s">
        <v>5</v>
      </c>
      <c r="D45" s="213" t="s">
        <v>227</v>
      </c>
      <c r="E45" s="220" t="s">
        <v>1</v>
      </c>
      <c r="F45" s="211">
        <v>3</v>
      </c>
      <c r="G45" s="893">
        <v>3</v>
      </c>
      <c r="H45" s="211">
        <v>3</v>
      </c>
      <c r="I45" s="211">
        <v>3</v>
      </c>
      <c r="J45" s="209" t="s">
        <v>204</v>
      </c>
      <c r="K45" s="212">
        <v>1</v>
      </c>
      <c r="L45" s="212">
        <v>1</v>
      </c>
      <c r="M45" s="212">
        <v>1</v>
      </c>
    </row>
    <row r="46" spans="1:13" ht="16.5" customHeight="1" x14ac:dyDescent="0.2">
      <c r="A46" s="180" t="s">
        <v>147</v>
      </c>
      <c r="B46" s="180" t="s">
        <v>147</v>
      </c>
      <c r="C46" s="497" t="s">
        <v>139</v>
      </c>
      <c r="D46" s="497"/>
      <c r="E46" s="497"/>
      <c r="F46" s="66">
        <f>SUM(F18:F45)</f>
        <v>34851.099999999991</v>
      </c>
      <c r="G46" s="66">
        <f>SUM(G18:G45)</f>
        <v>36610.69999999999</v>
      </c>
      <c r="H46" s="66">
        <f>SUM(H18:H45)</f>
        <v>39629.1</v>
      </c>
      <c r="I46" s="66">
        <f>SUM(I18:I45)</f>
        <v>39548.1</v>
      </c>
      <c r="J46" s="832"/>
      <c r="K46" s="833"/>
      <c r="L46" s="833"/>
      <c r="M46" s="833"/>
    </row>
    <row r="47" spans="1:13" ht="17.25" customHeight="1" x14ac:dyDescent="0.2">
      <c r="A47" s="180" t="s">
        <v>147</v>
      </c>
      <c r="B47" s="492" t="s">
        <v>109</v>
      </c>
      <c r="C47" s="492"/>
      <c r="D47" s="492"/>
      <c r="E47" s="492"/>
      <c r="F47" s="66">
        <f t="shared" ref="F47:I47" si="0">+F46</f>
        <v>34851.099999999991</v>
      </c>
      <c r="G47" s="66">
        <f t="shared" ref="G47" si="1">+G46</f>
        <v>36610.69999999999</v>
      </c>
      <c r="H47" s="66">
        <f t="shared" si="0"/>
        <v>39629.1</v>
      </c>
      <c r="I47" s="66">
        <f t="shared" si="0"/>
        <v>39548.1</v>
      </c>
      <c r="J47" s="832"/>
      <c r="K47" s="834"/>
      <c r="L47" s="834"/>
      <c r="M47" s="834"/>
    </row>
    <row r="48" spans="1:13" ht="17.25" hidden="1" customHeight="1" x14ac:dyDescent="0.2">
      <c r="A48" s="40"/>
      <c r="B48" s="40"/>
      <c r="C48" s="40"/>
      <c r="D48" s="219"/>
      <c r="E48" s="220" t="s">
        <v>1</v>
      </c>
      <c r="F48" s="211">
        <f>+F45+F43+F42+F38+F37+F35+F33+F32+F31+F27+F24+F20</f>
        <v>13980.800000000001</v>
      </c>
      <c r="G48" s="211">
        <f>+G45+G43+G42+G38+G37+G35+G33+G32+G31+G27+G24+G20</f>
        <v>14893.5</v>
      </c>
      <c r="H48" s="211">
        <f>+H45+H43+H42+H38+H37+H35+H33+H32+H31+H27+H24+H20</f>
        <v>16384</v>
      </c>
      <c r="I48" s="211">
        <f>+I45+I43+I42+I38+I37+I35+I33+I32+I31+I27+I24+I20</f>
        <v>16969</v>
      </c>
      <c r="J48" s="212"/>
      <c r="K48" s="49"/>
      <c r="L48" s="49"/>
      <c r="M48" s="49"/>
    </row>
    <row r="49" spans="1:13" ht="17.25" hidden="1" customHeight="1" x14ac:dyDescent="0.2">
      <c r="A49" s="40"/>
      <c r="B49" s="40"/>
      <c r="C49" s="40"/>
      <c r="D49" s="219"/>
      <c r="E49" s="220" t="s">
        <v>17</v>
      </c>
      <c r="F49" s="211">
        <f>+F44+F36+F30+F29+F26+F23+F18</f>
        <v>19293.400000000001</v>
      </c>
      <c r="G49" s="211">
        <f>+G44+G36+G30+G29+G26+G23+G18</f>
        <v>19716.3</v>
      </c>
      <c r="H49" s="211">
        <f>+H44+H36+H30+H29+H26+H23+H18</f>
        <v>20183.599999999999</v>
      </c>
      <c r="I49" s="211">
        <f>+I44+I36+I30+I29+I26+I23+I18</f>
        <v>20853.599999999999</v>
      </c>
      <c r="J49" s="212"/>
      <c r="K49" s="49"/>
      <c r="L49" s="49"/>
      <c r="M49" s="49"/>
    </row>
    <row r="50" spans="1:13" ht="17.25" hidden="1" customHeight="1" x14ac:dyDescent="0.2">
      <c r="A50" s="40"/>
      <c r="B50" s="40"/>
      <c r="C50" s="40"/>
      <c r="D50" s="219"/>
      <c r="E50" s="220" t="s">
        <v>3</v>
      </c>
      <c r="F50" s="211">
        <f>+F21</f>
        <v>100</v>
      </c>
      <c r="G50" s="211">
        <f>+G21</f>
        <v>100</v>
      </c>
      <c r="H50" s="211">
        <f>+H21</f>
        <v>50</v>
      </c>
      <c r="I50" s="211">
        <f>+I21</f>
        <v>50</v>
      </c>
      <c r="J50" s="212"/>
      <c r="K50" s="49"/>
      <c r="L50" s="49"/>
      <c r="M50" s="49"/>
    </row>
    <row r="51" spans="1:13" ht="17.25" hidden="1" customHeight="1" x14ac:dyDescent="0.2">
      <c r="A51" s="40"/>
      <c r="B51" s="40"/>
      <c r="C51" s="40"/>
      <c r="D51" s="219"/>
      <c r="E51" s="220" t="s">
        <v>4</v>
      </c>
      <c r="F51" s="211">
        <f t="shared" ref="F51:I51" si="2">+F41</f>
        <v>0</v>
      </c>
      <c r="G51" s="211">
        <f t="shared" si="2"/>
        <v>100</v>
      </c>
      <c r="H51" s="211">
        <f t="shared" si="2"/>
        <v>315</v>
      </c>
      <c r="I51" s="211">
        <f t="shared" si="2"/>
        <v>46</v>
      </c>
      <c r="J51" s="212"/>
      <c r="K51" s="49"/>
      <c r="L51" s="49"/>
      <c r="M51" s="49"/>
    </row>
    <row r="52" spans="1:13" ht="17.25" hidden="1" customHeight="1" x14ac:dyDescent="0.2">
      <c r="A52" s="40"/>
      <c r="B52" s="40"/>
      <c r="C52" s="40"/>
      <c r="D52" s="219"/>
      <c r="E52" s="220" t="s">
        <v>13</v>
      </c>
      <c r="F52" s="211">
        <f t="shared" ref="F52:I52" si="3">+F39</f>
        <v>0</v>
      </c>
      <c r="G52" s="211">
        <f t="shared" si="3"/>
        <v>7</v>
      </c>
      <c r="H52" s="211">
        <f t="shared" si="3"/>
        <v>0</v>
      </c>
      <c r="I52" s="211">
        <f t="shared" si="3"/>
        <v>0</v>
      </c>
      <c r="J52" s="212"/>
      <c r="K52" s="49"/>
      <c r="L52" s="49"/>
      <c r="M52" s="49"/>
    </row>
    <row r="53" spans="1:13" ht="17.25" hidden="1" customHeight="1" x14ac:dyDescent="0.2">
      <c r="A53" s="40"/>
      <c r="B53" s="40"/>
      <c r="C53" s="40"/>
      <c r="D53" s="219"/>
      <c r="E53" s="220" t="s">
        <v>21</v>
      </c>
      <c r="F53" s="211">
        <f>+F28+F25+F22</f>
        <v>1196.6999999999998</v>
      </c>
      <c r="G53" s="211">
        <f>+G28+G25+G22</f>
        <v>1196.6999999999998</v>
      </c>
      <c r="H53" s="211">
        <f>+H28+H25+H22</f>
        <v>1196.5</v>
      </c>
      <c r="I53" s="211">
        <f>+I28+I25+I22</f>
        <v>1196.5</v>
      </c>
      <c r="J53" s="212"/>
      <c r="K53" s="49"/>
      <c r="L53" s="49"/>
      <c r="M53" s="49"/>
    </row>
    <row r="54" spans="1:13" ht="22.5" customHeight="1" x14ac:dyDescent="0.2">
      <c r="A54" s="40" t="s">
        <v>148</v>
      </c>
      <c r="B54" s="490" t="s">
        <v>364</v>
      </c>
      <c r="C54" s="490"/>
      <c r="D54" s="490"/>
      <c r="E54" s="490"/>
      <c r="F54" s="490"/>
      <c r="G54" s="490"/>
      <c r="H54" s="490"/>
      <c r="I54" s="490"/>
      <c r="J54" s="490"/>
      <c r="K54" s="48"/>
      <c r="L54" s="48"/>
      <c r="M54" s="48"/>
    </row>
    <row r="55" spans="1:13" ht="20.25" customHeight="1" x14ac:dyDescent="0.2">
      <c r="A55" s="40" t="s">
        <v>148</v>
      </c>
      <c r="B55" s="40" t="s">
        <v>147</v>
      </c>
      <c r="C55" s="490" t="s">
        <v>365</v>
      </c>
      <c r="D55" s="490"/>
      <c r="E55" s="490"/>
      <c r="F55" s="490"/>
      <c r="G55" s="490"/>
      <c r="H55" s="490"/>
      <c r="I55" s="490"/>
      <c r="J55" s="490"/>
      <c r="K55" s="48"/>
      <c r="L55" s="48"/>
      <c r="M55" s="48"/>
    </row>
    <row r="56" spans="1:13" ht="18.75" customHeight="1" x14ac:dyDescent="0.2">
      <c r="A56" s="475" t="s">
        <v>148</v>
      </c>
      <c r="B56" s="475" t="s">
        <v>147</v>
      </c>
      <c r="C56" s="489" t="s">
        <v>147</v>
      </c>
      <c r="D56" s="481" t="s">
        <v>327</v>
      </c>
      <c r="E56" s="209" t="s">
        <v>17</v>
      </c>
      <c r="F56" s="211">
        <v>353</v>
      </c>
      <c r="G56" s="893">
        <v>484</v>
      </c>
      <c r="H56" s="211">
        <v>0</v>
      </c>
      <c r="I56" s="211">
        <v>0</v>
      </c>
      <c r="J56" s="481" t="s">
        <v>182</v>
      </c>
      <c r="K56" s="470">
        <v>100</v>
      </c>
      <c r="L56" s="470">
        <v>100</v>
      </c>
      <c r="M56" s="470">
        <v>100</v>
      </c>
    </row>
    <row r="57" spans="1:13" ht="18.75" customHeight="1" x14ac:dyDescent="0.2">
      <c r="A57" s="475"/>
      <c r="B57" s="475"/>
      <c r="C57" s="489"/>
      <c r="D57" s="481"/>
      <c r="E57" s="209" t="s">
        <v>14</v>
      </c>
      <c r="F57" s="211">
        <v>100</v>
      </c>
      <c r="G57" s="893">
        <v>0</v>
      </c>
      <c r="H57" s="211">
        <v>0</v>
      </c>
      <c r="I57" s="211">
        <v>0</v>
      </c>
      <c r="J57" s="481"/>
      <c r="K57" s="470"/>
      <c r="L57" s="470"/>
      <c r="M57" s="470"/>
    </row>
    <row r="58" spans="1:13" ht="21" customHeight="1" x14ac:dyDescent="0.2">
      <c r="A58" s="475"/>
      <c r="B58" s="475"/>
      <c r="C58" s="489"/>
      <c r="D58" s="481"/>
      <c r="E58" s="209" t="s">
        <v>1</v>
      </c>
      <c r="F58" s="211">
        <v>0</v>
      </c>
      <c r="G58" s="893">
        <v>0</v>
      </c>
      <c r="H58" s="211">
        <v>600</v>
      </c>
      <c r="I58" s="211">
        <v>600</v>
      </c>
      <c r="J58" s="481"/>
      <c r="K58" s="470"/>
      <c r="L58" s="470"/>
      <c r="M58" s="470"/>
    </row>
    <row r="59" spans="1:13" ht="50.25" customHeight="1" x14ac:dyDescent="0.2">
      <c r="A59" s="238" t="s">
        <v>148</v>
      </c>
      <c r="B59" s="238" t="s">
        <v>147</v>
      </c>
      <c r="C59" s="238" t="s">
        <v>148</v>
      </c>
      <c r="D59" s="173" t="s">
        <v>334</v>
      </c>
      <c r="E59" s="209" t="s">
        <v>1</v>
      </c>
      <c r="F59" s="211">
        <v>20</v>
      </c>
      <c r="G59" s="893">
        <v>20</v>
      </c>
      <c r="H59" s="211">
        <v>50</v>
      </c>
      <c r="I59" s="211">
        <v>50</v>
      </c>
      <c r="J59" s="140" t="s">
        <v>368</v>
      </c>
      <c r="K59" s="181">
        <v>100</v>
      </c>
      <c r="L59" s="181">
        <v>100</v>
      </c>
      <c r="M59" s="181">
        <v>100</v>
      </c>
    </row>
    <row r="60" spans="1:13" ht="29.25" customHeight="1" x14ac:dyDescent="0.2">
      <c r="A60" s="475" t="s">
        <v>148</v>
      </c>
      <c r="B60" s="475" t="s">
        <v>147</v>
      </c>
      <c r="C60" s="475" t="s">
        <v>149</v>
      </c>
      <c r="D60" s="485" t="s">
        <v>163</v>
      </c>
      <c r="E60" s="209" t="s">
        <v>1</v>
      </c>
      <c r="F60" s="168">
        <v>89</v>
      </c>
      <c r="G60" s="892">
        <v>171</v>
      </c>
      <c r="H60" s="168">
        <v>0</v>
      </c>
      <c r="I60" s="168">
        <v>0</v>
      </c>
      <c r="J60" s="485" t="s">
        <v>498</v>
      </c>
      <c r="K60" s="470">
        <v>100</v>
      </c>
      <c r="L60" s="470">
        <v>100</v>
      </c>
      <c r="M60" s="470"/>
    </row>
    <row r="61" spans="1:13" ht="24" customHeight="1" x14ac:dyDescent="0.2">
      <c r="A61" s="475"/>
      <c r="B61" s="475"/>
      <c r="C61" s="475"/>
      <c r="D61" s="485"/>
      <c r="E61" s="209" t="s">
        <v>14</v>
      </c>
      <c r="F61" s="168">
        <v>260</v>
      </c>
      <c r="G61" s="892">
        <v>260</v>
      </c>
      <c r="H61" s="168">
        <v>0</v>
      </c>
      <c r="I61" s="168">
        <v>0</v>
      </c>
      <c r="J61" s="485"/>
      <c r="K61" s="470"/>
      <c r="L61" s="470"/>
      <c r="M61" s="470"/>
    </row>
    <row r="62" spans="1:13" ht="21.75" customHeight="1" x14ac:dyDescent="0.2">
      <c r="A62" s="475"/>
      <c r="B62" s="475"/>
      <c r="C62" s="475"/>
      <c r="D62" s="485"/>
      <c r="E62" s="209" t="s">
        <v>3</v>
      </c>
      <c r="F62" s="168">
        <v>22.4</v>
      </c>
      <c r="G62" s="892">
        <v>22.4</v>
      </c>
      <c r="H62" s="168">
        <v>0</v>
      </c>
      <c r="I62" s="168">
        <v>0</v>
      </c>
      <c r="J62" s="485"/>
      <c r="K62" s="470"/>
      <c r="L62" s="470"/>
      <c r="M62" s="470"/>
    </row>
    <row r="63" spans="1:13" ht="21.75" customHeight="1" x14ac:dyDescent="0.2">
      <c r="A63" s="475"/>
      <c r="B63" s="475"/>
      <c r="C63" s="475"/>
      <c r="D63" s="485"/>
      <c r="E63" s="209" t="s">
        <v>4</v>
      </c>
      <c r="F63" s="168">
        <v>1.9</v>
      </c>
      <c r="G63" s="892">
        <v>1.9</v>
      </c>
      <c r="H63" s="168">
        <v>0</v>
      </c>
      <c r="I63" s="168">
        <v>0</v>
      </c>
      <c r="J63" s="485"/>
      <c r="K63" s="470"/>
      <c r="L63" s="470"/>
      <c r="M63" s="470"/>
    </row>
    <row r="64" spans="1:13" ht="42" customHeight="1" x14ac:dyDescent="0.2">
      <c r="A64" s="210" t="s">
        <v>148</v>
      </c>
      <c r="B64" s="210" t="s">
        <v>147</v>
      </c>
      <c r="C64" s="218" t="s">
        <v>150</v>
      </c>
      <c r="D64" s="140" t="s">
        <v>547</v>
      </c>
      <c r="E64" s="171" t="s">
        <v>1</v>
      </c>
      <c r="F64" s="211">
        <v>50</v>
      </c>
      <c r="G64" s="893">
        <v>63</v>
      </c>
      <c r="H64" s="211">
        <v>100</v>
      </c>
      <c r="I64" s="211">
        <v>100</v>
      </c>
      <c r="J64" s="140" t="s">
        <v>215</v>
      </c>
      <c r="K64" s="212">
        <v>2</v>
      </c>
      <c r="L64" s="212">
        <v>4</v>
      </c>
      <c r="M64" s="212">
        <v>4</v>
      </c>
    </row>
    <row r="65" spans="1:13" ht="45.75" customHeight="1" x14ac:dyDescent="0.2">
      <c r="A65" s="206" t="s">
        <v>148</v>
      </c>
      <c r="B65" s="206" t="s">
        <v>147</v>
      </c>
      <c r="C65" s="222" t="s">
        <v>151</v>
      </c>
      <c r="D65" s="166" t="s">
        <v>487</v>
      </c>
      <c r="E65" s="209" t="s">
        <v>1</v>
      </c>
      <c r="F65" s="211">
        <v>30</v>
      </c>
      <c r="G65" s="893">
        <v>30</v>
      </c>
      <c r="H65" s="211">
        <v>50</v>
      </c>
      <c r="I65" s="211">
        <v>50</v>
      </c>
      <c r="J65" s="166" t="s">
        <v>583</v>
      </c>
      <c r="K65" s="221" t="s">
        <v>12</v>
      </c>
      <c r="L65" s="221" t="s">
        <v>465</v>
      </c>
      <c r="M65" s="221" t="s">
        <v>465</v>
      </c>
    </row>
    <row r="66" spans="1:13" ht="35.25" customHeight="1" x14ac:dyDescent="0.2">
      <c r="A66" s="206" t="s">
        <v>148</v>
      </c>
      <c r="B66" s="206" t="s">
        <v>147</v>
      </c>
      <c r="C66" s="206" t="s">
        <v>152</v>
      </c>
      <c r="D66" s="166" t="s">
        <v>453</v>
      </c>
      <c r="E66" s="209" t="s">
        <v>1</v>
      </c>
      <c r="F66" s="211">
        <v>50</v>
      </c>
      <c r="G66" s="893">
        <v>50</v>
      </c>
      <c r="H66" s="211">
        <v>50</v>
      </c>
      <c r="I66" s="211">
        <v>50</v>
      </c>
      <c r="J66" s="166" t="s">
        <v>455</v>
      </c>
      <c r="K66" s="221" t="s">
        <v>931</v>
      </c>
      <c r="L66" s="221" t="s">
        <v>189</v>
      </c>
      <c r="M66" s="221" t="s">
        <v>189</v>
      </c>
    </row>
    <row r="67" spans="1:13" ht="36" customHeight="1" x14ac:dyDescent="0.2">
      <c r="A67" s="210" t="s">
        <v>148</v>
      </c>
      <c r="B67" s="210" t="s">
        <v>147</v>
      </c>
      <c r="C67" s="210" t="s">
        <v>153</v>
      </c>
      <c r="D67" s="213" t="s">
        <v>582</v>
      </c>
      <c r="E67" s="209" t="s">
        <v>1</v>
      </c>
      <c r="F67" s="211">
        <v>5</v>
      </c>
      <c r="G67" s="893">
        <v>7</v>
      </c>
      <c r="H67" s="211">
        <v>15</v>
      </c>
      <c r="I67" s="211">
        <v>100</v>
      </c>
      <c r="J67" s="213" t="s">
        <v>49</v>
      </c>
      <c r="K67" s="160" t="s">
        <v>183</v>
      </c>
      <c r="L67" s="160" t="s">
        <v>183</v>
      </c>
      <c r="M67" s="160" t="s">
        <v>183</v>
      </c>
    </row>
    <row r="68" spans="1:13" ht="46.5" customHeight="1" x14ac:dyDescent="0.2">
      <c r="A68" s="222" t="s">
        <v>148</v>
      </c>
      <c r="B68" s="222" t="s">
        <v>147</v>
      </c>
      <c r="C68" s="222" t="s">
        <v>154</v>
      </c>
      <c r="D68" s="208" t="s">
        <v>833</v>
      </c>
      <c r="E68" s="209" t="s">
        <v>1</v>
      </c>
      <c r="F68" s="211">
        <v>18</v>
      </c>
      <c r="G68" s="893">
        <v>18</v>
      </c>
      <c r="H68" s="211">
        <v>40</v>
      </c>
      <c r="I68" s="211">
        <v>40</v>
      </c>
      <c r="J68" s="208" t="s">
        <v>202</v>
      </c>
      <c r="K68" s="221" t="s">
        <v>189</v>
      </c>
      <c r="L68" s="221" t="s">
        <v>103</v>
      </c>
      <c r="M68" s="221" t="s">
        <v>103</v>
      </c>
    </row>
    <row r="69" spans="1:13" ht="34.5" customHeight="1" x14ac:dyDescent="0.2">
      <c r="A69" s="222" t="s">
        <v>148</v>
      </c>
      <c r="B69" s="222" t="s">
        <v>147</v>
      </c>
      <c r="C69" s="222" t="s">
        <v>155</v>
      </c>
      <c r="D69" s="78" t="s">
        <v>321</v>
      </c>
      <c r="E69" s="209" t="s">
        <v>1</v>
      </c>
      <c r="F69" s="211">
        <v>0</v>
      </c>
      <c r="G69" s="893">
        <v>0</v>
      </c>
      <c r="H69" s="211">
        <v>0</v>
      </c>
      <c r="I69" s="211">
        <v>15</v>
      </c>
      <c r="J69" s="208" t="s">
        <v>370</v>
      </c>
      <c r="K69" s="81"/>
      <c r="L69" s="81"/>
      <c r="M69" s="81" t="s">
        <v>189</v>
      </c>
    </row>
    <row r="70" spans="1:13" ht="23.25" customHeight="1" x14ac:dyDescent="0.2">
      <c r="A70" s="464" t="s">
        <v>148</v>
      </c>
      <c r="B70" s="468" t="s">
        <v>147</v>
      </c>
      <c r="C70" s="464" t="s">
        <v>156</v>
      </c>
      <c r="D70" s="464" t="s">
        <v>626</v>
      </c>
      <c r="E70" s="209" t="s">
        <v>1</v>
      </c>
      <c r="F70" s="211">
        <v>11</v>
      </c>
      <c r="G70" s="893">
        <v>11</v>
      </c>
      <c r="H70" s="211">
        <v>0</v>
      </c>
      <c r="I70" s="211">
        <v>0</v>
      </c>
      <c r="J70" s="466" t="s">
        <v>627</v>
      </c>
      <c r="K70" s="468" t="s">
        <v>189</v>
      </c>
      <c r="L70" s="468"/>
      <c r="M70" s="468"/>
    </row>
    <row r="71" spans="1:13" ht="21.75" customHeight="1" x14ac:dyDescent="0.2">
      <c r="A71" s="465"/>
      <c r="B71" s="469"/>
      <c r="C71" s="465"/>
      <c r="D71" s="465"/>
      <c r="E71" s="209" t="s">
        <v>13</v>
      </c>
      <c r="F71" s="211">
        <v>6</v>
      </c>
      <c r="G71" s="893">
        <v>6</v>
      </c>
      <c r="H71" s="211">
        <v>0</v>
      </c>
      <c r="I71" s="211">
        <v>0</v>
      </c>
      <c r="J71" s="467"/>
      <c r="K71" s="469"/>
      <c r="L71" s="469"/>
      <c r="M71" s="469"/>
    </row>
    <row r="72" spans="1:13" ht="22.5" customHeight="1" x14ac:dyDescent="0.2">
      <c r="A72" s="461" t="s">
        <v>148</v>
      </c>
      <c r="B72" s="461" t="s">
        <v>147</v>
      </c>
      <c r="C72" s="461" t="s">
        <v>157</v>
      </c>
      <c r="D72" s="466" t="s">
        <v>787</v>
      </c>
      <c r="E72" s="209" t="s">
        <v>1</v>
      </c>
      <c r="F72" s="211">
        <v>15.7</v>
      </c>
      <c r="G72" s="893">
        <v>15.7</v>
      </c>
      <c r="H72" s="211">
        <v>0</v>
      </c>
      <c r="I72" s="211">
        <v>0</v>
      </c>
      <c r="J72" s="466" t="s">
        <v>788</v>
      </c>
      <c r="K72" s="461" t="s">
        <v>189</v>
      </c>
      <c r="L72" s="461"/>
      <c r="M72" s="461"/>
    </row>
    <row r="73" spans="1:13" ht="21.75" customHeight="1" x14ac:dyDescent="0.2">
      <c r="A73" s="463"/>
      <c r="B73" s="463"/>
      <c r="C73" s="463"/>
      <c r="D73" s="467"/>
      <c r="E73" s="209" t="s">
        <v>17</v>
      </c>
      <c r="F73" s="211">
        <v>62.6</v>
      </c>
      <c r="G73" s="893">
        <v>62.6</v>
      </c>
      <c r="H73" s="85">
        <v>0</v>
      </c>
      <c r="I73" s="211">
        <v>0</v>
      </c>
      <c r="J73" s="467"/>
      <c r="K73" s="463"/>
      <c r="L73" s="463"/>
      <c r="M73" s="463"/>
    </row>
    <row r="74" spans="1:13" ht="24.75" customHeight="1" x14ac:dyDescent="0.2">
      <c r="A74" s="461" t="s">
        <v>148</v>
      </c>
      <c r="B74" s="461" t="s">
        <v>147</v>
      </c>
      <c r="C74" s="461" t="s">
        <v>158</v>
      </c>
      <c r="D74" s="466" t="s">
        <v>790</v>
      </c>
      <c r="E74" s="209" t="s">
        <v>14</v>
      </c>
      <c r="F74" s="211">
        <v>426</v>
      </c>
      <c r="G74" s="893">
        <v>426</v>
      </c>
      <c r="H74" s="85">
        <v>0</v>
      </c>
      <c r="I74" s="211">
        <v>0</v>
      </c>
      <c r="J74" s="466" t="s">
        <v>793</v>
      </c>
      <c r="K74" s="461" t="s">
        <v>792</v>
      </c>
      <c r="L74" s="461" t="s">
        <v>183</v>
      </c>
      <c r="M74" s="461"/>
    </row>
    <row r="75" spans="1:13" ht="19.5" customHeight="1" x14ac:dyDescent="0.2">
      <c r="A75" s="462"/>
      <c r="B75" s="462"/>
      <c r="C75" s="462"/>
      <c r="D75" s="482"/>
      <c r="E75" s="209" t="s">
        <v>1</v>
      </c>
      <c r="F75" s="211">
        <v>0</v>
      </c>
      <c r="G75" s="893">
        <v>220</v>
      </c>
      <c r="H75" s="85">
        <v>120</v>
      </c>
      <c r="I75" s="211">
        <v>0</v>
      </c>
      <c r="J75" s="482"/>
      <c r="K75" s="462"/>
      <c r="L75" s="462"/>
      <c r="M75" s="462"/>
    </row>
    <row r="76" spans="1:13" ht="19.5" customHeight="1" x14ac:dyDescent="0.2">
      <c r="A76" s="463"/>
      <c r="B76" s="463"/>
      <c r="C76" s="463"/>
      <c r="D76" s="467"/>
      <c r="E76" s="209" t="s">
        <v>3</v>
      </c>
      <c r="F76" s="211">
        <v>426</v>
      </c>
      <c r="G76" s="893">
        <v>426</v>
      </c>
      <c r="H76" s="85">
        <v>0</v>
      </c>
      <c r="I76" s="211">
        <v>0</v>
      </c>
      <c r="J76" s="467"/>
      <c r="K76" s="463"/>
      <c r="L76" s="463"/>
      <c r="M76" s="463"/>
    </row>
    <row r="77" spans="1:13" ht="18.75" customHeight="1" x14ac:dyDescent="0.2">
      <c r="A77" s="461" t="s">
        <v>148</v>
      </c>
      <c r="B77" s="461" t="s">
        <v>147</v>
      </c>
      <c r="C77" s="461" t="s">
        <v>20</v>
      </c>
      <c r="D77" s="466" t="s">
        <v>791</v>
      </c>
      <c r="E77" s="209" t="s">
        <v>14</v>
      </c>
      <c r="F77" s="211">
        <v>532</v>
      </c>
      <c r="G77" s="893">
        <v>682</v>
      </c>
      <c r="H77" s="85">
        <v>0</v>
      </c>
      <c r="I77" s="211">
        <v>0</v>
      </c>
      <c r="J77" s="466" t="s">
        <v>793</v>
      </c>
      <c r="K77" s="461" t="s">
        <v>792</v>
      </c>
      <c r="L77" s="461" t="s">
        <v>183</v>
      </c>
      <c r="M77" s="461"/>
    </row>
    <row r="78" spans="1:13" ht="18.75" customHeight="1" x14ac:dyDescent="0.2">
      <c r="A78" s="462"/>
      <c r="B78" s="462"/>
      <c r="C78" s="462"/>
      <c r="D78" s="482"/>
      <c r="E78" s="209" t="s">
        <v>1</v>
      </c>
      <c r="F78" s="211">
        <v>0</v>
      </c>
      <c r="G78" s="893">
        <v>450</v>
      </c>
      <c r="H78" s="85">
        <v>420</v>
      </c>
      <c r="I78" s="211">
        <v>0</v>
      </c>
      <c r="J78" s="482"/>
      <c r="K78" s="462"/>
      <c r="L78" s="462"/>
      <c r="M78" s="462"/>
    </row>
    <row r="79" spans="1:13" ht="18.75" customHeight="1" x14ac:dyDescent="0.2">
      <c r="A79" s="463"/>
      <c r="B79" s="463"/>
      <c r="C79" s="463"/>
      <c r="D79" s="467"/>
      <c r="E79" s="209" t="s">
        <v>3</v>
      </c>
      <c r="F79" s="211">
        <v>532</v>
      </c>
      <c r="G79" s="893">
        <v>532</v>
      </c>
      <c r="H79" s="85">
        <v>0</v>
      </c>
      <c r="I79" s="211">
        <v>0</v>
      </c>
      <c r="J79" s="467"/>
      <c r="K79" s="463"/>
      <c r="L79" s="463"/>
      <c r="M79" s="463"/>
    </row>
    <row r="80" spans="1:13" ht="21.75" customHeight="1" x14ac:dyDescent="0.2">
      <c r="A80" s="461" t="s">
        <v>148</v>
      </c>
      <c r="B80" s="461" t="s">
        <v>147</v>
      </c>
      <c r="C80" s="461" t="s">
        <v>2</v>
      </c>
      <c r="D80" s="466" t="s">
        <v>836</v>
      </c>
      <c r="E80" s="209" t="s">
        <v>1</v>
      </c>
      <c r="F80" s="211">
        <v>30</v>
      </c>
      <c r="G80" s="893">
        <v>10</v>
      </c>
      <c r="H80" s="85">
        <v>52</v>
      </c>
      <c r="I80" s="211">
        <v>18</v>
      </c>
      <c r="J80" s="466" t="s">
        <v>862</v>
      </c>
      <c r="K80" s="461"/>
      <c r="L80" s="461"/>
      <c r="M80" s="461" t="s">
        <v>103</v>
      </c>
    </row>
    <row r="81" spans="1:13" ht="21.75" customHeight="1" x14ac:dyDescent="0.2">
      <c r="A81" s="462"/>
      <c r="B81" s="462"/>
      <c r="C81" s="462"/>
      <c r="D81" s="482"/>
      <c r="E81" s="209" t="s">
        <v>3</v>
      </c>
      <c r="F81" s="211">
        <v>0</v>
      </c>
      <c r="G81" s="893">
        <v>0</v>
      </c>
      <c r="H81" s="85">
        <v>300</v>
      </c>
      <c r="I81" s="211">
        <v>1200</v>
      </c>
      <c r="J81" s="482"/>
      <c r="K81" s="462"/>
      <c r="L81" s="462"/>
      <c r="M81" s="462"/>
    </row>
    <row r="82" spans="1:13" ht="21.75" customHeight="1" x14ac:dyDescent="0.2">
      <c r="A82" s="463"/>
      <c r="B82" s="463"/>
      <c r="C82" s="463"/>
      <c r="D82" s="467"/>
      <c r="E82" s="209" t="s">
        <v>4</v>
      </c>
      <c r="F82" s="211">
        <v>0</v>
      </c>
      <c r="G82" s="893">
        <v>0</v>
      </c>
      <c r="H82" s="85">
        <v>40.5</v>
      </c>
      <c r="I82" s="211">
        <v>162</v>
      </c>
      <c r="J82" s="467"/>
      <c r="K82" s="463"/>
      <c r="L82" s="463"/>
      <c r="M82" s="462"/>
    </row>
    <row r="83" spans="1:13" ht="18.75" customHeight="1" x14ac:dyDescent="0.2">
      <c r="A83" s="461" t="s">
        <v>148</v>
      </c>
      <c r="B83" s="461" t="s">
        <v>147</v>
      </c>
      <c r="C83" s="461" t="s">
        <v>9</v>
      </c>
      <c r="D83" s="466" t="s">
        <v>837</v>
      </c>
      <c r="E83" s="209" t="s">
        <v>1</v>
      </c>
      <c r="F83" s="211">
        <v>30</v>
      </c>
      <c r="G83" s="893">
        <v>10</v>
      </c>
      <c r="H83" s="85">
        <v>25</v>
      </c>
      <c r="I83" s="211">
        <v>11</v>
      </c>
      <c r="J83" s="466" t="s">
        <v>794</v>
      </c>
      <c r="K83" s="461"/>
      <c r="L83" s="461"/>
      <c r="M83" s="461" t="s">
        <v>795</v>
      </c>
    </row>
    <row r="84" spans="1:13" ht="18.75" customHeight="1" x14ac:dyDescent="0.2">
      <c r="A84" s="462"/>
      <c r="B84" s="462"/>
      <c r="C84" s="462"/>
      <c r="D84" s="482"/>
      <c r="E84" s="209" t="s">
        <v>3</v>
      </c>
      <c r="F84" s="211">
        <v>0</v>
      </c>
      <c r="G84" s="893">
        <v>0</v>
      </c>
      <c r="H84" s="85">
        <v>300</v>
      </c>
      <c r="I84" s="211">
        <v>700</v>
      </c>
      <c r="J84" s="482"/>
      <c r="K84" s="462"/>
      <c r="L84" s="462"/>
      <c r="M84" s="462"/>
    </row>
    <row r="85" spans="1:13" ht="18.75" customHeight="1" x14ac:dyDescent="0.2">
      <c r="A85" s="463"/>
      <c r="B85" s="463"/>
      <c r="C85" s="463"/>
      <c r="D85" s="467"/>
      <c r="E85" s="209" t="s">
        <v>4</v>
      </c>
      <c r="F85" s="211">
        <v>0</v>
      </c>
      <c r="G85" s="893">
        <v>0</v>
      </c>
      <c r="H85" s="211">
        <v>40.5</v>
      </c>
      <c r="I85" s="211">
        <v>94.5</v>
      </c>
      <c r="J85" s="467"/>
      <c r="K85" s="463"/>
      <c r="L85" s="463"/>
      <c r="M85" s="463"/>
    </row>
    <row r="86" spans="1:13" ht="18.75" customHeight="1" x14ac:dyDescent="0.2">
      <c r="A86" s="461" t="s">
        <v>148</v>
      </c>
      <c r="B86" s="461" t="s">
        <v>147</v>
      </c>
      <c r="C86" s="461" t="s">
        <v>5</v>
      </c>
      <c r="D86" s="466" t="s">
        <v>649</v>
      </c>
      <c r="E86" s="209" t="s">
        <v>1</v>
      </c>
      <c r="F86" s="211">
        <v>1</v>
      </c>
      <c r="G86" s="893">
        <v>1</v>
      </c>
      <c r="H86" s="211">
        <v>0</v>
      </c>
      <c r="I86" s="211">
        <v>0</v>
      </c>
      <c r="J86" s="466" t="s">
        <v>920</v>
      </c>
      <c r="K86" s="468" t="s">
        <v>183</v>
      </c>
      <c r="L86" s="468"/>
      <c r="M86" s="468"/>
    </row>
    <row r="87" spans="1:13" ht="18.75" customHeight="1" x14ac:dyDescent="0.2">
      <c r="A87" s="462"/>
      <c r="B87" s="462"/>
      <c r="C87" s="462"/>
      <c r="D87" s="482"/>
      <c r="E87" s="209" t="s">
        <v>4</v>
      </c>
      <c r="F87" s="211">
        <v>0.8</v>
      </c>
      <c r="G87" s="893">
        <v>0.8</v>
      </c>
      <c r="H87" s="211">
        <v>0</v>
      </c>
      <c r="I87" s="211">
        <v>0</v>
      </c>
      <c r="J87" s="482"/>
      <c r="K87" s="491"/>
      <c r="L87" s="491"/>
      <c r="M87" s="491"/>
    </row>
    <row r="88" spans="1:13" ht="18.75" customHeight="1" x14ac:dyDescent="0.2">
      <c r="A88" s="463"/>
      <c r="B88" s="463"/>
      <c r="C88" s="463"/>
      <c r="D88" s="467"/>
      <c r="E88" s="209" t="s">
        <v>3</v>
      </c>
      <c r="F88" s="211">
        <v>8.4</v>
      </c>
      <c r="G88" s="893">
        <v>8.4</v>
      </c>
      <c r="H88" s="211">
        <v>0</v>
      </c>
      <c r="I88" s="211">
        <v>0</v>
      </c>
      <c r="J88" s="467"/>
      <c r="K88" s="469"/>
      <c r="L88" s="469"/>
      <c r="M88" s="469"/>
    </row>
    <row r="89" spans="1:13" ht="20.25" customHeight="1" x14ac:dyDescent="0.2">
      <c r="A89" s="180" t="s">
        <v>148</v>
      </c>
      <c r="B89" s="180" t="s">
        <v>147</v>
      </c>
      <c r="C89" s="828" t="s">
        <v>139</v>
      </c>
      <c r="D89" s="829"/>
      <c r="E89" s="830"/>
      <c r="F89" s="66">
        <f>SUM(F56:F88)</f>
        <v>3080.8</v>
      </c>
      <c r="G89" s="66">
        <f>SUM(G56:G88)</f>
        <v>3988.8</v>
      </c>
      <c r="H89" s="66">
        <f>SUM(H56:H88)</f>
        <v>2203</v>
      </c>
      <c r="I89" s="66">
        <f>SUM(I56:I88)</f>
        <v>3190.5</v>
      </c>
      <c r="J89" s="66"/>
      <c r="K89" s="66"/>
      <c r="L89" s="66"/>
      <c r="M89" s="66"/>
    </row>
    <row r="90" spans="1:13" ht="16.5" customHeight="1" x14ac:dyDescent="0.2">
      <c r="A90" s="180" t="s">
        <v>148</v>
      </c>
      <c r="B90" s="492" t="s">
        <v>109</v>
      </c>
      <c r="C90" s="492"/>
      <c r="D90" s="492"/>
      <c r="E90" s="492"/>
      <c r="F90" s="65">
        <f t="shared" ref="F90:I90" si="4">+F89</f>
        <v>3080.8</v>
      </c>
      <c r="G90" s="65">
        <f t="shared" ref="G90" si="5">+G89</f>
        <v>3988.8</v>
      </c>
      <c r="H90" s="65">
        <f t="shared" si="4"/>
        <v>2203</v>
      </c>
      <c r="I90" s="65">
        <f t="shared" si="4"/>
        <v>3190.5</v>
      </c>
      <c r="J90" s="831"/>
      <c r="K90" s="831"/>
      <c r="L90" s="831"/>
      <c r="M90" s="831"/>
    </row>
    <row r="91" spans="1:13" ht="20.25" customHeight="1" x14ac:dyDescent="0.2">
      <c r="A91" s="499" t="s">
        <v>141</v>
      </c>
      <c r="B91" s="499"/>
      <c r="C91" s="499"/>
      <c r="D91" s="499"/>
      <c r="E91" s="499"/>
      <c r="F91" s="152">
        <f t="shared" ref="F91:I91" si="6">+F90+F47</f>
        <v>37931.899999999994</v>
      </c>
      <c r="G91" s="152">
        <f t="shared" si="6"/>
        <v>40599.499999999993</v>
      </c>
      <c r="H91" s="152">
        <f t="shared" si="6"/>
        <v>41832.1</v>
      </c>
      <c r="I91" s="152">
        <f t="shared" si="6"/>
        <v>42738.6</v>
      </c>
      <c r="J91" s="295"/>
      <c r="K91" s="179"/>
      <c r="L91" s="179"/>
      <c r="M91" s="179"/>
    </row>
    <row r="92" spans="1:13" ht="14.25" customHeight="1" x14ac:dyDescent="0.2">
      <c r="A92" s="478" t="s">
        <v>162</v>
      </c>
      <c r="B92" s="478"/>
      <c r="C92" s="478"/>
      <c r="D92" s="478"/>
      <c r="E92" s="478"/>
      <c r="F92" s="211"/>
      <c r="G92" s="211"/>
      <c r="H92" s="211"/>
      <c r="I92" s="211"/>
      <c r="J92" s="295"/>
      <c r="K92" s="179"/>
      <c r="L92" s="179"/>
      <c r="M92" s="179"/>
    </row>
    <row r="93" spans="1:13" ht="19.5" customHeight="1" x14ac:dyDescent="0.2">
      <c r="A93" s="498" t="s">
        <v>19</v>
      </c>
      <c r="B93" s="498"/>
      <c r="C93" s="498"/>
      <c r="D93" s="498"/>
      <c r="E93" s="498"/>
      <c r="F93" s="153">
        <f t="shared" ref="F93:I93" si="7">SUM(F94:F99)</f>
        <v>36584.399999999994</v>
      </c>
      <c r="G93" s="153">
        <f t="shared" si="7"/>
        <v>38827.999999999985</v>
      </c>
      <c r="H93" s="153">
        <f t="shared" si="7"/>
        <v>39286.1</v>
      </c>
      <c r="I93" s="153">
        <f t="shared" si="7"/>
        <v>40053.1</v>
      </c>
      <c r="J93" s="295"/>
      <c r="K93" s="179"/>
      <c r="L93" s="179"/>
      <c r="M93" s="179"/>
    </row>
    <row r="94" spans="1:13" ht="14.25" customHeight="1" x14ac:dyDescent="0.2">
      <c r="A94" s="477" t="s">
        <v>110</v>
      </c>
      <c r="B94" s="477"/>
      <c r="C94" s="477"/>
      <c r="D94" s="477"/>
      <c r="E94" s="477"/>
      <c r="F94" s="82">
        <f>+F86+F83+F80+F78+F75+F72+F70+F69+F68+F67+F66+F65+F64+F60+F59+F58+F45+F43+F42+F38+F37+F35+F33+F32+F31+F27+F24+F20+F34</f>
        <v>14360.7</v>
      </c>
      <c r="G94" s="896">
        <f>+G86+G83+G80+G78+G75+G72+G70+G69+G68+G67+G66+G65+G64+G60+G59+G58+G45+G43+G42+G38+G37+G35+G33+G32+G31+G27+G24+G20+G34</f>
        <v>16000.400000000001</v>
      </c>
      <c r="H94" s="82">
        <f>+H86+H83+H80+H78+H75+H72+H70+H69+H68+H67+H66+H65+H64+H60+H59+H58+H45+H43+H42+H38+H37+H35+H33+H32+H31+H27+H24+H20+H34</f>
        <v>17906</v>
      </c>
      <c r="I94" s="82">
        <f>+I86+I83+I80+I78+I75+I72+I70+I69+I68+I67+I66+I65+I64+I60+I59+I58+I45+I43+I42+I38+I37+I35+I33+I32+I31+I27+I24+I20+I34</f>
        <v>18003</v>
      </c>
      <c r="J94" s="295"/>
      <c r="K94" s="295"/>
      <c r="L94" s="295"/>
      <c r="M94" s="295"/>
    </row>
    <row r="95" spans="1:13" ht="15.75" customHeight="1" x14ac:dyDescent="0.2">
      <c r="A95" s="477" t="s">
        <v>175</v>
      </c>
      <c r="B95" s="477"/>
      <c r="C95" s="477"/>
      <c r="D95" s="477"/>
      <c r="E95" s="477"/>
      <c r="F95" s="97">
        <f>+F18+F23+F26+F29+F30+F36+F44+F56+F73</f>
        <v>19708.999999999996</v>
      </c>
      <c r="G95" s="897">
        <f>+G18+G23+G26+G29+G30+G36+G44+G56+G73</f>
        <v>20262.899999999991</v>
      </c>
      <c r="H95" s="97">
        <f>+H18+H23+H26+H29+H30+H36+H44+H56+H73</f>
        <v>20183.599999999999</v>
      </c>
      <c r="I95" s="97">
        <f>+I18+I23+I26+I29+I30+I36+I44+I56+I73</f>
        <v>20853.599999999999</v>
      </c>
      <c r="J95" s="295"/>
      <c r="K95" s="415"/>
      <c r="L95" s="179"/>
      <c r="M95" s="179"/>
    </row>
    <row r="96" spans="1:13" ht="16.5" customHeight="1" x14ac:dyDescent="0.2">
      <c r="A96" s="477" t="s">
        <v>111</v>
      </c>
      <c r="B96" s="477"/>
      <c r="C96" s="477"/>
      <c r="D96" s="477"/>
      <c r="E96" s="477"/>
      <c r="F96" s="97"/>
      <c r="G96" s="897"/>
      <c r="H96" s="97"/>
      <c r="I96" s="97"/>
      <c r="J96" s="295"/>
      <c r="K96" s="415"/>
      <c r="L96" s="179"/>
      <c r="M96" s="179"/>
    </row>
    <row r="97" spans="1:13" ht="15" customHeight="1" x14ac:dyDescent="0.2">
      <c r="A97" s="477" t="s">
        <v>112</v>
      </c>
      <c r="B97" s="477"/>
      <c r="C97" s="477"/>
      <c r="D97" s="477"/>
      <c r="E97" s="477"/>
      <c r="F97" s="97">
        <f>+F22+F25+F28</f>
        <v>1196.7</v>
      </c>
      <c r="G97" s="897">
        <f>+G22+G25+G28</f>
        <v>1196.7</v>
      </c>
      <c r="H97" s="97">
        <f>+H22+H25+H28</f>
        <v>1196.5</v>
      </c>
      <c r="I97" s="97">
        <f>+I22+I25+I28</f>
        <v>1196.5</v>
      </c>
      <c r="J97" s="295"/>
      <c r="K97" s="415"/>
      <c r="L97" s="179"/>
      <c r="M97" s="179"/>
    </row>
    <row r="98" spans="1:13" ht="13.5" customHeight="1" x14ac:dyDescent="0.2">
      <c r="A98" s="477" t="s">
        <v>115</v>
      </c>
      <c r="B98" s="477"/>
      <c r="C98" s="477"/>
      <c r="D98" s="477"/>
      <c r="E98" s="477"/>
      <c r="F98" s="82">
        <f t="shared" ref="F98:I98" si="8">+F77+F74+F61+F57</f>
        <v>1318</v>
      </c>
      <c r="G98" s="896">
        <f t="shared" ref="G98" si="9">+G77+G74+G61+G57</f>
        <v>1368</v>
      </c>
      <c r="H98" s="82">
        <f t="shared" si="8"/>
        <v>0</v>
      </c>
      <c r="I98" s="82">
        <f t="shared" si="8"/>
        <v>0</v>
      </c>
      <c r="J98" s="295"/>
      <c r="K98" s="415"/>
      <c r="L98" s="179"/>
      <c r="M98" s="179"/>
    </row>
    <row r="99" spans="1:13" ht="12.75" customHeight="1" x14ac:dyDescent="0.2">
      <c r="A99" s="477" t="s">
        <v>116</v>
      </c>
      <c r="B99" s="477"/>
      <c r="C99" s="477"/>
      <c r="D99" s="477"/>
      <c r="E99" s="477"/>
      <c r="F99" s="97"/>
      <c r="G99" s="897"/>
      <c r="H99" s="97"/>
      <c r="I99" s="97"/>
      <c r="J99" s="295"/>
      <c r="K99" s="415"/>
      <c r="L99" s="179"/>
      <c r="M99" s="179"/>
    </row>
    <row r="100" spans="1:13" ht="16.5" customHeight="1" x14ac:dyDescent="0.2">
      <c r="A100" s="500" t="s">
        <v>18</v>
      </c>
      <c r="B100" s="500"/>
      <c r="C100" s="500"/>
      <c r="D100" s="500"/>
      <c r="E100" s="500"/>
      <c r="F100" s="153">
        <f t="shared" ref="F100:I100" si="10">+F101+F102+F103+F104</f>
        <v>1347.5</v>
      </c>
      <c r="G100" s="153">
        <f t="shared" ref="G100" si="11">+G101+G102+G103+G104</f>
        <v>1771.5</v>
      </c>
      <c r="H100" s="153">
        <f t="shared" ref="H100" si="12">+H101+H102+H103+H104</f>
        <v>2546</v>
      </c>
      <c r="I100" s="153">
        <f t="shared" si="10"/>
        <v>2685.5</v>
      </c>
      <c r="J100" s="295"/>
      <c r="K100" s="415"/>
      <c r="L100" s="179"/>
      <c r="M100" s="179"/>
    </row>
    <row r="101" spans="1:13" ht="12.75" customHeight="1" x14ac:dyDescent="0.2">
      <c r="A101" s="477" t="s">
        <v>113</v>
      </c>
      <c r="B101" s="477"/>
      <c r="C101" s="477"/>
      <c r="D101" s="477"/>
      <c r="E101" s="477"/>
      <c r="F101" s="82">
        <f>+F88+F84+F81+F79+F76+F62+F40+F21</f>
        <v>1338.8</v>
      </c>
      <c r="G101" s="896">
        <f>+G88+G84+G81+G79+G76+G62+G40+G21</f>
        <v>1655.8</v>
      </c>
      <c r="H101" s="82">
        <f>+H88+H84+H81+H79+H76+H62+H40+H21</f>
        <v>2150</v>
      </c>
      <c r="I101" s="82">
        <f>+I88+I84+I81+I79+I76+I62+I40+I21</f>
        <v>2383</v>
      </c>
      <c r="J101" s="295"/>
      <c r="K101" s="415"/>
      <c r="L101" s="179"/>
      <c r="M101" s="179"/>
    </row>
    <row r="102" spans="1:13" ht="12.75" customHeight="1" x14ac:dyDescent="0.2">
      <c r="A102" s="477" t="s">
        <v>114</v>
      </c>
      <c r="B102" s="477"/>
      <c r="C102" s="477"/>
      <c r="D102" s="477"/>
      <c r="E102" s="477"/>
      <c r="F102" s="82">
        <f t="shared" ref="F102:I102" si="13">+F87+F85+F82+F63+F41</f>
        <v>2.7</v>
      </c>
      <c r="G102" s="896">
        <f t="shared" si="13"/>
        <v>102.7</v>
      </c>
      <c r="H102" s="82">
        <f t="shared" si="13"/>
        <v>396</v>
      </c>
      <c r="I102" s="82">
        <f t="shared" si="13"/>
        <v>302.5</v>
      </c>
      <c r="J102" s="295"/>
      <c r="K102" s="415"/>
      <c r="L102" s="179"/>
      <c r="M102" s="179"/>
    </row>
    <row r="103" spans="1:13" ht="12.75" customHeight="1" x14ac:dyDescent="0.2">
      <c r="A103" s="477" t="s">
        <v>117</v>
      </c>
      <c r="B103" s="477"/>
      <c r="C103" s="477"/>
      <c r="D103" s="477"/>
      <c r="E103" s="477"/>
      <c r="F103" s="82">
        <f t="shared" ref="F103:I103" si="14">+F71+F52</f>
        <v>6</v>
      </c>
      <c r="G103" s="896">
        <f t="shared" si="14"/>
        <v>13</v>
      </c>
      <c r="H103" s="82">
        <f t="shared" si="14"/>
        <v>0</v>
      </c>
      <c r="I103" s="82">
        <f t="shared" si="14"/>
        <v>0</v>
      </c>
      <c r="J103" s="295"/>
      <c r="K103" s="415"/>
      <c r="L103" s="179"/>
      <c r="M103" s="179"/>
    </row>
    <row r="104" spans="1:13" ht="12.75" customHeight="1" x14ac:dyDescent="0.2">
      <c r="A104" s="477" t="s">
        <v>118</v>
      </c>
      <c r="B104" s="477"/>
      <c r="C104" s="477"/>
      <c r="D104" s="477"/>
      <c r="E104" s="477"/>
      <c r="F104" s="97"/>
      <c r="G104" s="897"/>
      <c r="H104" s="97"/>
      <c r="I104" s="97"/>
      <c r="J104" s="295"/>
      <c r="K104" s="179"/>
      <c r="L104" s="179"/>
      <c r="M104" s="179"/>
    </row>
    <row r="105" spans="1:13" x14ac:dyDescent="0.2">
      <c r="A105" s="476" t="s">
        <v>1074</v>
      </c>
      <c r="B105" s="476"/>
      <c r="C105" s="476"/>
      <c r="D105" s="476"/>
      <c r="E105" s="476"/>
      <c r="F105" s="476"/>
      <c r="G105" s="476"/>
      <c r="H105" s="476"/>
      <c r="J105" s="44"/>
    </row>
  </sheetData>
  <mergeCells count="169">
    <mergeCell ref="A105:H105"/>
    <mergeCell ref="I1:K1"/>
    <mergeCell ref="I2:K2"/>
    <mergeCell ref="I3:K3"/>
    <mergeCell ref="A5:K5"/>
    <mergeCell ref="A6:K6"/>
    <mergeCell ref="J7:M7"/>
    <mergeCell ref="A8:M8"/>
    <mergeCell ref="M12:M14"/>
    <mergeCell ref="K12:K14"/>
    <mergeCell ref="K26:K28"/>
    <mergeCell ref="B60:B63"/>
    <mergeCell ref="M21:M22"/>
    <mergeCell ref="J43:J44"/>
    <mergeCell ref="C43:C44"/>
    <mergeCell ref="M60:M63"/>
    <mergeCell ref="K43:K44"/>
    <mergeCell ref="K56:K58"/>
    <mergeCell ref="K60:K63"/>
    <mergeCell ref="M56:M58"/>
    <mergeCell ref="M43:M44"/>
    <mergeCell ref="K21:K22"/>
    <mergeCell ref="J11:J14"/>
    <mergeCell ref="I10:I14"/>
    <mergeCell ref="B16:J16"/>
    <mergeCell ref="K9:M9"/>
    <mergeCell ref="J10:M10"/>
    <mergeCell ref="M38:M39"/>
    <mergeCell ref="A38:A39"/>
    <mergeCell ref="A102:E102"/>
    <mergeCell ref="D60:D63"/>
    <mergeCell ref="A99:E99"/>
    <mergeCell ref="A77:A79"/>
    <mergeCell ref="B90:E90"/>
    <mergeCell ref="A23:A25"/>
    <mergeCell ref="A18:A22"/>
    <mergeCell ref="D26:D28"/>
    <mergeCell ref="B56:B58"/>
    <mergeCell ref="C46:E46"/>
    <mergeCell ref="B77:B79"/>
    <mergeCell ref="C77:C79"/>
    <mergeCell ref="A60:A63"/>
    <mergeCell ref="D56:D58"/>
    <mergeCell ref="C89:E89"/>
    <mergeCell ref="A93:E93"/>
    <mergeCell ref="A101:E101"/>
    <mergeCell ref="A91:E91"/>
    <mergeCell ref="A94:E94"/>
    <mergeCell ref="A100:E100"/>
    <mergeCell ref="A97:E97"/>
    <mergeCell ref="A83:A85"/>
    <mergeCell ref="B83:B85"/>
    <mergeCell ref="D80:D82"/>
    <mergeCell ref="K83:K85"/>
    <mergeCell ref="B70:B71"/>
    <mergeCell ref="B80:B82"/>
    <mergeCell ref="H18:H19"/>
    <mergeCell ref="E18:E19"/>
    <mergeCell ref="F10:F14"/>
    <mergeCell ref="L80:L82"/>
    <mergeCell ref="E10:E14"/>
    <mergeCell ref="C17:J17"/>
    <mergeCell ref="J21:J22"/>
    <mergeCell ref="D40:D41"/>
    <mergeCell ref="J80:J82"/>
    <mergeCell ref="L12:L14"/>
    <mergeCell ref="L21:L22"/>
    <mergeCell ref="H10:H14"/>
    <mergeCell ref="C80:C82"/>
    <mergeCell ref="D74:D76"/>
    <mergeCell ref="C74:C76"/>
    <mergeCell ref="D38:D39"/>
    <mergeCell ref="C38:C39"/>
    <mergeCell ref="B38:B39"/>
    <mergeCell ref="G18:G19"/>
    <mergeCell ref="D86:D88"/>
    <mergeCell ref="D83:D85"/>
    <mergeCell ref="M83:M85"/>
    <mergeCell ref="C55:J55"/>
    <mergeCell ref="L70:L71"/>
    <mergeCell ref="L86:L88"/>
    <mergeCell ref="C83:C85"/>
    <mergeCell ref="C26:C28"/>
    <mergeCell ref="M86:M88"/>
    <mergeCell ref="C70:C71"/>
    <mergeCell ref="K72:K73"/>
    <mergeCell ref="B47:E47"/>
    <mergeCell ref="K86:K88"/>
    <mergeCell ref="J60:J63"/>
    <mergeCell ref="K80:K82"/>
    <mergeCell ref="M72:M73"/>
    <mergeCell ref="L26:L28"/>
    <mergeCell ref="L43:L44"/>
    <mergeCell ref="L56:L58"/>
    <mergeCell ref="L60:L63"/>
    <mergeCell ref="L74:L76"/>
    <mergeCell ref="L77:L79"/>
    <mergeCell ref="L83:L85"/>
    <mergeCell ref="L72:L73"/>
    <mergeCell ref="C72:C73"/>
    <mergeCell ref="B86:B88"/>
    <mergeCell ref="C86:C88"/>
    <mergeCell ref="J86:J88"/>
    <mergeCell ref="D10:D14"/>
    <mergeCell ref="J26:J28"/>
    <mergeCell ref="B23:B25"/>
    <mergeCell ref="B43:B44"/>
    <mergeCell ref="D43:D44"/>
    <mergeCell ref="D18:D22"/>
    <mergeCell ref="C23:C25"/>
    <mergeCell ref="J23:J25"/>
    <mergeCell ref="C18:C22"/>
    <mergeCell ref="I18:I19"/>
    <mergeCell ref="D23:D25"/>
    <mergeCell ref="B18:B22"/>
    <mergeCell ref="D30:D31"/>
    <mergeCell ref="B10:B14"/>
    <mergeCell ref="C10:C14"/>
    <mergeCell ref="G10:G14"/>
    <mergeCell ref="J72:J73"/>
    <mergeCell ref="C56:C58"/>
    <mergeCell ref="C60:C63"/>
    <mergeCell ref="B54:J54"/>
    <mergeCell ref="L38:L39"/>
    <mergeCell ref="A104:E104"/>
    <mergeCell ref="A98:E98"/>
    <mergeCell ref="A95:E95"/>
    <mergeCell ref="A92:E92"/>
    <mergeCell ref="A96:E96"/>
    <mergeCell ref="A10:A14"/>
    <mergeCell ref="F18:F19"/>
    <mergeCell ref="J56:J58"/>
    <mergeCell ref="B74:B76"/>
    <mergeCell ref="A74:A76"/>
    <mergeCell ref="D77:D79"/>
    <mergeCell ref="J74:J76"/>
    <mergeCell ref="J77:J79"/>
    <mergeCell ref="A15:J15"/>
    <mergeCell ref="A86:A88"/>
    <mergeCell ref="A70:A71"/>
    <mergeCell ref="A103:E103"/>
    <mergeCell ref="B26:B28"/>
    <mergeCell ref="A26:A28"/>
    <mergeCell ref="A43:A44"/>
    <mergeCell ref="J83:J85"/>
    <mergeCell ref="D72:D73"/>
    <mergeCell ref="A80:A82"/>
    <mergeCell ref="D70:D71"/>
    <mergeCell ref="J70:J71"/>
    <mergeCell ref="K70:K71"/>
    <mergeCell ref="M70:M71"/>
    <mergeCell ref="M26:M28"/>
    <mergeCell ref="B72:B73"/>
    <mergeCell ref="A72:A73"/>
    <mergeCell ref="J40:J41"/>
    <mergeCell ref="K40:K41"/>
    <mergeCell ref="L40:L41"/>
    <mergeCell ref="M40:M41"/>
    <mergeCell ref="C40:C41"/>
    <mergeCell ref="B40:B41"/>
    <mergeCell ref="A56:A58"/>
    <mergeCell ref="A40:A41"/>
    <mergeCell ref="M74:M76"/>
    <mergeCell ref="M77:M79"/>
    <mergeCell ref="M80:M82"/>
    <mergeCell ref="K74:K76"/>
    <mergeCell ref="K77:K79"/>
    <mergeCell ref="J38:J39"/>
    <mergeCell ref="K38:K39"/>
  </mergeCells>
  <phoneticPr fontId="15" type="noConversion"/>
  <pageMargins left="0.19685039370078741" right="0.19685039370078741" top="0.51181102362204722" bottom="0.19685039370078741" header="0" footer="0"/>
  <pageSetup paperSize="9" scale="90"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pageSetUpPr fitToPage="1"/>
  </sheetPr>
  <dimension ref="A1:M69"/>
  <sheetViews>
    <sheetView zoomScale="85" zoomScaleNormal="85" workbookViewId="0">
      <pane ySplit="8" topLeftCell="A9" activePane="bottomLeft" state="frozen"/>
      <selection activeCell="F27" sqref="F27"/>
      <selection pane="bottomLeft" activeCell="C11" sqref="C11:M11"/>
    </sheetView>
  </sheetViews>
  <sheetFormatPr defaultColWidth="9.140625" defaultRowHeight="12.75" x14ac:dyDescent="0.2"/>
  <cols>
    <col min="1" max="3" width="3.5703125" style="118" customWidth="1"/>
    <col min="4" max="4" width="31.85546875" style="118" customWidth="1"/>
    <col min="5" max="5" width="8.140625" style="409" customWidth="1"/>
    <col min="6" max="6" width="13.85546875" style="11" customWidth="1"/>
    <col min="7" max="7" width="13.42578125" style="414" customWidth="1"/>
    <col min="8" max="8" width="13.140625" style="11" customWidth="1"/>
    <col min="9" max="9" width="12.140625" style="11" customWidth="1"/>
    <col min="10" max="10" width="31.85546875" style="11" customWidth="1"/>
    <col min="11" max="11" width="6.28515625" style="403" customWidth="1"/>
    <col min="12" max="13" width="6" style="403" customWidth="1"/>
    <col min="14" max="16384" width="9.140625" style="11"/>
  </cols>
  <sheetData>
    <row r="1" spans="1:13" ht="21.75" customHeight="1" x14ac:dyDescent="0.2">
      <c r="G1" s="11"/>
      <c r="K1" s="721" t="s">
        <v>874</v>
      </c>
      <c r="L1" s="721"/>
      <c r="M1" s="721"/>
    </row>
    <row r="2" spans="1:13" ht="21.75" customHeight="1" x14ac:dyDescent="0.2">
      <c r="A2" s="722" t="s">
        <v>722</v>
      </c>
      <c r="B2" s="722"/>
      <c r="C2" s="722"/>
      <c r="D2" s="722"/>
      <c r="E2" s="722"/>
      <c r="F2" s="722"/>
      <c r="G2" s="722"/>
      <c r="H2" s="722"/>
      <c r="I2" s="722"/>
      <c r="J2" s="722"/>
      <c r="K2" s="722"/>
      <c r="L2" s="722"/>
      <c r="M2" s="722"/>
    </row>
    <row r="3" spans="1:13" ht="16.5" customHeight="1" x14ac:dyDescent="0.2">
      <c r="A3" s="119"/>
      <c r="B3" s="119"/>
      <c r="C3" s="119"/>
      <c r="D3" s="119"/>
      <c r="E3" s="410"/>
      <c r="F3" s="119"/>
      <c r="G3" s="119"/>
      <c r="H3" s="119"/>
      <c r="I3" s="119"/>
      <c r="J3" s="620" t="s">
        <v>235</v>
      </c>
      <c r="K3" s="620"/>
      <c r="L3" s="620"/>
      <c r="M3" s="620"/>
    </row>
    <row r="4" spans="1:13" s="12" customFormat="1" ht="19.5" customHeight="1" x14ac:dyDescent="0.2">
      <c r="A4" s="618" t="s">
        <v>133</v>
      </c>
      <c r="B4" s="618" t="s">
        <v>134</v>
      </c>
      <c r="C4" s="618" t="s">
        <v>135</v>
      </c>
      <c r="D4" s="621" t="s">
        <v>136</v>
      </c>
      <c r="E4" s="618" t="s">
        <v>132</v>
      </c>
      <c r="F4" s="607" t="s">
        <v>1080</v>
      </c>
      <c r="G4" s="898" t="s">
        <v>919</v>
      </c>
      <c r="H4" s="607" t="s">
        <v>551</v>
      </c>
      <c r="I4" s="607" t="s">
        <v>712</v>
      </c>
      <c r="J4" s="607" t="s">
        <v>137</v>
      </c>
      <c r="K4" s="607"/>
      <c r="L4" s="607"/>
      <c r="M4" s="607"/>
    </row>
    <row r="5" spans="1:13" s="12" customFormat="1" ht="11.25" customHeight="1" x14ac:dyDescent="0.2">
      <c r="A5" s="618"/>
      <c r="B5" s="618"/>
      <c r="C5" s="618"/>
      <c r="D5" s="621"/>
      <c r="E5" s="618"/>
      <c r="F5" s="607"/>
      <c r="G5" s="898"/>
      <c r="H5" s="607"/>
      <c r="I5" s="607"/>
      <c r="J5" s="607" t="s">
        <v>138</v>
      </c>
      <c r="K5" s="298"/>
      <c r="L5" s="298"/>
      <c r="M5" s="298"/>
    </row>
    <row r="6" spans="1:13" s="12" customFormat="1" ht="39" customHeight="1" x14ac:dyDescent="0.2">
      <c r="A6" s="618"/>
      <c r="B6" s="618"/>
      <c r="C6" s="618"/>
      <c r="D6" s="621"/>
      <c r="E6" s="618"/>
      <c r="F6" s="607"/>
      <c r="G6" s="898"/>
      <c r="H6" s="607"/>
      <c r="I6" s="607"/>
      <c r="J6" s="607"/>
      <c r="K6" s="619" t="s">
        <v>507</v>
      </c>
      <c r="L6" s="619" t="s">
        <v>552</v>
      </c>
      <c r="M6" s="619" t="s">
        <v>713</v>
      </c>
    </row>
    <row r="7" spans="1:13" s="12" customFormat="1" ht="27" customHeight="1" x14ac:dyDescent="0.2">
      <c r="A7" s="618"/>
      <c r="B7" s="618"/>
      <c r="C7" s="618"/>
      <c r="D7" s="621"/>
      <c r="E7" s="618"/>
      <c r="F7" s="607"/>
      <c r="G7" s="898"/>
      <c r="H7" s="607"/>
      <c r="I7" s="607"/>
      <c r="J7" s="607"/>
      <c r="K7" s="619"/>
      <c r="L7" s="619"/>
      <c r="M7" s="619"/>
    </row>
    <row r="8" spans="1:13" s="12" customFormat="1" ht="18" customHeight="1" x14ac:dyDescent="0.2">
      <c r="A8" s="618"/>
      <c r="B8" s="618"/>
      <c r="C8" s="618"/>
      <c r="D8" s="621"/>
      <c r="E8" s="618"/>
      <c r="F8" s="607"/>
      <c r="G8" s="898"/>
      <c r="H8" s="607"/>
      <c r="I8" s="607"/>
      <c r="J8" s="607"/>
      <c r="K8" s="619"/>
      <c r="L8" s="619"/>
      <c r="M8" s="619"/>
    </row>
    <row r="9" spans="1:13" s="12" customFormat="1" ht="23.25" customHeight="1" x14ac:dyDescent="0.2">
      <c r="A9" s="726" t="s">
        <v>260</v>
      </c>
      <c r="B9" s="727"/>
      <c r="C9" s="727"/>
      <c r="D9" s="727"/>
      <c r="E9" s="727"/>
      <c r="F9" s="727"/>
      <c r="G9" s="727"/>
      <c r="H9" s="727"/>
      <c r="I9" s="727"/>
      <c r="J9" s="728"/>
      <c r="K9" s="393"/>
      <c r="L9" s="393"/>
      <c r="M9" s="393"/>
    </row>
    <row r="10" spans="1:13" s="12" customFormat="1" ht="18" customHeight="1" x14ac:dyDescent="0.2">
      <c r="A10" s="120" t="s">
        <v>147</v>
      </c>
      <c r="B10" s="723" t="s">
        <v>430</v>
      </c>
      <c r="C10" s="724"/>
      <c r="D10" s="724"/>
      <c r="E10" s="724"/>
      <c r="F10" s="724"/>
      <c r="G10" s="724"/>
      <c r="H10" s="724"/>
      <c r="I10" s="724"/>
      <c r="J10" s="724"/>
      <c r="K10" s="724"/>
      <c r="L10" s="724"/>
      <c r="M10" s="725"/>
    </row>
    <row r="11" spans="1:13" s="12" customFormat="1" ht="31.5" customHeight="1" x14ac:dyDescent="0.2">
      <c r="A11" s="120" t="s">
        <v>147</v>
      </c>
      <c r="B11" s="120" t="s">
        <v>147</v>
      </c>
      <c r="C11" s="723" t="s">
        <v>431</v>
      </c>
      <c r="D11" s="724"/>
      <c r="E11" s="724"/>
      <c r="F11" s="724"/>
      <c r="G11" s="724"/>
      <c r="H11" s="724"/>
      <c r="I11" s="724"/>
      <c r="J11" s="724"/>
      <c r="K11" s="724"/>
      <c r="L11" s="724"/>
      <c r="M11" s="725"/>
    </row>
    <row r="12" spans="1:13" ht="44.25" customHeight="1" x14ac:dyDescent="0.2">
      <c r="A12" s="252" t="s">
        <v>147</v>
      </c>
      <c r="B12" s="252" t="s">
        <v>147</v>
      </c>
      <c r="C12" s="252" t="s">
        <v>147</v>
      </c>
      <c r="D12" s="729" t="s">
        <v>432</v>
      </c>
      <c r="E12" s="710" t="s">
        <v>17</v>
      </c>
      <c r="F12" s="704">
        <v>254.8</v>
      </c>
      <c r="G12" s="1024">
        <v>254.8</v>
      </c>
      <c r="H12" s="704">
        <v>254.8</v>
      </c>
      <c r="I12" s="704">
        <v>254.8</v>
      </c>
      <c r="J12" s="251" t="s">
        <v>278</v>
      </c>
      <c r="K12" s="394">
        <v>2660</v>
      </c>
      <c r="L12" s="394">
        <v>2640</v>
      </c>
      <c r="M12" s="394">
        <v>2640</v>
      </c>
    </row>
    <row r="13" spans="1:13" ht="42.75" customHeight="1" x14ac:dyDescent="0.2">
      <c r="A13" s="252"/>
      <c r="B13" s="252"/>
      <c r="C13" s="252"/>
      <c r="D13" s="729"/>
      <c r="E13" s="711"/>
      <c r="F13" s="705"/>
      <c r="G13" s="1025"/>
      <c r="H13" s="705"/>
      <c r="I13" s="705"/>
      <c r="J13" s="251" t="s">
        <v>308</v>
      </c>
      <c r="K13" s="394">
        <v>1700</v>
      </c>
      <c r="L13" s="394">
        <v>1690</v>
      </c>
      <c r="M13" s="394">
        <v>1690</v>
      </c>
    </row>
    <row r="14" spans="1:13" ht="21" customHeight="1" x14ac:dyDescent="0.2">
      <c r="A14" s="252"/>
      <c r="B14" s="252"/>
      <c r="C14" s="252"/>
      <c r="D14" s="729"/>
      <c r="E14" s="711"/>
      <c r="F14" s="705"/>
      <c r="G14" s="1025"/>
      <c r="H14" s="705"/>
      <c r="I14" s="705"/>
      <c r="J14" s="730" t="s">
        <v>279</v>
      </c>
      <c r="K14" s="734">
        <v>2000</v>
      </c>
      <c r="L14" s="734">
        <v>2000</v>
      </c>
      <c r="M14" s="734">
        <v>2000</v>
      </c>
    </row>
    <row r="15" spans="1:13" ht="21" customHeight="1" x14ac:dyDescent="0.2">
      <c r="A15" s="252"/>
      <c r="B15" s="252"/>
      <c r="C15" s="252"/>
      <c r="D15" s="729"/>
      <c r="E15" s="711"/>
      <c r="F15" s="705"/>
      <c r="G15" s="1025"/>
      <c r="H15" s="705"/>
      <c r="I15" s="705"/>
      <c r="J15" s="730"/>
      <c r="K15" s="734"/>
      <c r="L15" s="734"/>
      <c r="M15" s="734"/>
    </row>
    <row r="16" spans="1:13" ht="20.25" customHeight="1" x14ac:dyDescent="0.2">
      <c r="A16" s="252"/>
      <c r="B16" s="252"/>
      <c r="C16" s="252"/>
      <c r="D16" s="729"/>
      <c r="E16" s="711"/>
      <c r="F16" s="705"/>
      <c r="G16" s="1025"/>
      <c r="H16" s="705"/>
      <c r="I16" s="705"/>
      <c r="J16" s="730"/>
      <c r="K16" s="734"/>
      <c r="L16" s="734"/>
      <c r="M16" s="734"/>
    </row>
    <row r="17" spans="1:13" ht="24.75" customHeight="1" x14ac:dyDescent="0.2">
      <c r="A17" s="252"/>
      <c r="B17" s="252"/>
      <c r="C17" s="252"/>
      <c r="D17" s="729"/>
      <c r="E17" s="711"/>
      <c r="F17" s="705"/>
      <c r="G17" s="1025"/>
      <c r="H17" s="705"/>
      <c r="I17" s="705"/>
      <c r="J17" s="730"/>
      <c r="K17" s="734"/>
      <c r="L17" s="734"/>
      <c r="M17" s="734"/>
    </row>
    <row r="18" spans="1:13" ht="66.75" customHeight="1" x14ac:dyDescent="0.2">
      <c r="A18" s="252"/>
      <c r="B18" s="252"/>
      <c r="C18" s="252"/>
      <c r="D18" s="729"/>
      <c r="E18" s="712"/>
      <c r="F18" s="706"/>
      <c r="G18" s="1026"/>
      <c r="H18" s="706"/>
      <c r="I18" s="706"/>
      <c r="J18" s="251" t="s">
        <v>280</v>
      </c>
      <c r="K18" s="394">
        <v>30</v>
      </c>
      <c r="L18" s="394">
        <v>30</v>
      </c>
      <c r="M18" s="394">
        <v>30</v>
      </c>
    </row>
    <row r="19" spans="1:13" ht="94.5" customHeight="1" x14ac:dyDescent="0.2">
      <c r="A19" s="252"/>
      <c r="B19" s="252"/>
      <c r="C19" s="252"/>
      <c r="D19" s="729"/>
      <c r="E19" s="710" t="s">
        <v>1</v>
      </c>
      <c r="F19" s="704">
        <v>116.5</v>
      </c>
      <c r="G19" s="1024">
        <v>116.5</v>
      </c>
      <c r="H19" s="704">
        <v>116.5</v>
      </c>
      <c r="I19" s="704">
        <v>116.5</v>
      </c>
      <c r="J19" s="251" t="s">
        <v>281</v>
      </c>
      <c r="K19" s="394">
        <v>100</v>
      </c>
      <c r="L19" s="394">
        <v>100</v>
      </c>
      <c r="M19" s="394">
        <v>100</v>
      </c>
    </row>
    <row r="20" spans="1:13" ht="101.25" customHeight="1" x14ac:dyDescent="0.2">
      <c r="A20" s="252"/>
      <c r="B20" s="252"/>
      <c r="C20" s="252"/>
      <c r="D20" s="729"/>
      <c r="E20" s="711"/>
      <c r="F20" s="705"/>
      <c r="G20" s="1025"/>
      <c r="H20" s="705"/>
      <c r="I20" s="705"/>
      <c r="J20" s="251" t="s">
        <v>700</v>
      </c>
      <c r="K20" s="394">
        <v>55</v>
      </c>
      <c r="L20" s="394">
        <v>55</v>
      </c>
      <c r="M20" s="394">
        <v>55</v>
      </c>
    </row>
    <row r="21" spans="1:13" ht="29.25" customHeight="1" x14ac:dyDescent="0.2">
      <c r="A21" s="252"/>
      <c r="B21" s="252"/>
      <c r="C21" s="252"/>
      <c r="D21" s="729"/>
      <c r="E21" s="711"/>
      <c r="F21" s="705"/>
      <c r="G21" s="1025"/>
      <c r="H21" s="705"/>
      <c r="I21" s="705"/>
      <c r="J21" s="251" t="s">
        <v>101</v>
      </c>
      <c r="K21" s="394">
        <v>125</v>
      </c>
      <c r="L21" s="394">
        <v>125</v>
      </c>
      <c r="M21" s="394">
        <v>125</v>
      </c>
    </row>
    <row r="22" spans="1:13" ht="29.25" customHeight="1" x14ac:dyDescent="0.2">
      <c r="A22" s="252"/>
      <c r="B22" s="252"/>
      <c r="C22" s="252"/>
      <c r="D22" s="729"/>
      <c r="E22" s="711"/>
      <c r="F22" s="705"/>
      <c r="G22" s="1025"/>
      <c r="H22" s="705"/>
      <c r="I22" s="705"/>
      <c r="J22" s="251" t="s">
        <v>282</v>
      </c>
      <c r="K22" s="394">
        <v>27</v>
      </c>
      <c r="L22" s="394">
        <v>25</v>
      </c>
      <c r="M22" s="394">
        <v>20</v>
      </c>
    </row>
    <row r="23" spans="1:13" ht="29.25" customHeight="1" x14ac:dyDescent="0.2">
      <c r="A23" s="252"/>
      <c r="B23" s="252"/>
      <c r="C23" s="252"/>
      <c r="D23" s="729"/>
      <c r="E23" s="711"/>
      <c r="F23" s="705"/>
      <c r="G23" s="1025"/>
      <c r="H23" s="705"/>
      <c r="I23" s="705"/>
      <c r="J23" s="252" t="s">
        <v>283</v>
      </c>
      <c r="K23" s="395">
        <v>7200</v>
      </c>
      <c r="L23" s="395">
        <v>7200</v>
      </c>
      <c r="M23" s="395">
        <v>7200</v>
      </c>
    </row>
    <row r="24" spans="1:13" ht="29.25" customHeight="1" x14ac:dyDescent="0.2">
      <c r="A24" s="252"/>
      <c r="B24" s="252"/>
      <c r="C24" s="252"/>
      <c r="D24" s="729"/>
      <c r="E24" s="712"/>
      <c r="F24" s="706"/>
      <c r="G24" s="1026"/>
      <c r="H24" s="706"/>
      <c r="I24" s="706"/>
      <c r="J24" s="252" t="s">
        <v>284</v>
      </c>
      <c r="K24" s="395">
        <v>2800</v>
      </c>
      <c r="L24" s="395">
        <v>800</v>
      </c>
      <c r="M24" s="395">
        <v>2800</v>
      </c>
    </row>
    <row r="25" spans="1:13" ht="29.25" customHeight="1" x14ac:dyDescent="0.2">
      <c r="A25" s="121" t="s">
        <v>147</v>
      </c>
      <c r="B25" s="121" t="s">
        <v>147</v>
      </c>
      <c r="C25" s="121" t="s">
        <v>148</v>
      </c>
      <c r="D25" s="252" t="s">
        <v>306</v>
      </c>
      <c r="E25" s="311" t="s">
        <v>17</v>
      </c>
      <c r="F25" s="250">
        <v>19.899999999999999</v>
      </c>
      <c r="G25" s="1019">
        <v>19.899999999999999</v>
      </c>
      <c r="H25" s="250">
        <v>22.1</v>
      </c>
      <c r="I25" s="250">
        <v>22.1</v>
      </c>
      <c r="J25" s="122" t="s">
        <v>307</v>
      </c>
      <c r="K25" s="396">
        <v>100</v>
      </c>
      <c r="L25" s="396">
        <v>100</v>
      </c>
      <c r="M25" s="396">
        <v>100</v>
      </c>
    </row>
    <row r="26" spans="1:13" ht="29.25" customHeight="1" x14ac:dyDescent="0.2">
      <c r="A26" s="121" t="s">
        <v>147</v>
      </c>
      <c r="B26" s="121" t="s">
        <v>147</v>
      </c>
      <c r="C26" s="121" t="s">
        <v>149</v>
      </c>
      <c r="D26" s="252" t="s">
        <v>638</v>
      </c>
      <c r="E26" s="311" t="s">
        <v>1</v>
      </c>
      <c r="F26" s="250">
        <v>3</v>
      </c>
      <c r="G26" s="1019">
        <v>3</v>
      </c>
      <c r="H26" s="250">
        <v>3</v>
      </c>
      <c r="I26" s="250">
        <v>3</v>
      </c>
      <c r="J26" s="229" t="s">
        <v>204</v>
      </c>
      <c r="K26" s="396">
        <v>1</v>
      </c>
      <c r="L26" s="396">
        <v>1</v>
      </c>
      <c r="M26" s="396">
        <v>1</v>
      </c>
    </row>
    <row r="27" spans="1:13" ht="21" customHeight="1" x14ac:dyDescent="0.2">
      <c r="A27" s="1034" t="s">
        <v>147</v>
      </c>
      <c r="B27" s="1034" t="s">
        <v>147</v>
      </c>
      <c r="C27" s="1033" t="s">
        <v>139</v>
      </c>
      <c r="D27" s="1033"/>
      <c r="E27" s="1033"/>
      <c r="F27" s="329">
        <f t="shared" ref="F27:I27" si="0">+F12+F25+F26+F19</f>
        <v>394.2</v>
      </c>
      <c r="G27" s="329">
        <f t="shared" ref="G27" si="1">+G12+G25+G26+G19</f>
        <v>394.2</v>
      </c>
      <c r="H27" s="329">
        <f t="shared" si="0"/>
        <v>396.40000000000003</v>
      </c>
      <c r="I27" s="329">
        <f t="shared" si="0"/>
        <v>396.40000000000003</v>
      </c>
      <c r="J27" s="1035"/>
      <c r="K27" s="1032"/>
      <c r="L27" s="1032"/>
      <c r="M27" s="1032"/>
    </row>
    <row r="28" spans="1:13" ht="34.5" customHeight="1" x14ac:dyDescent="0.2">
      <c r="A28" s="252" t="s">
        <v>147</v>
      </c>
      <c r="B28" s="252" t="s">
        <v>148</v>
      </c>
      <c r="C28" s="1027" t="s">
        <v>429</v>
      </c>
      <c r="D28" s="1028"/>
      <c r="E28" s="1028"/>
      <c r="F28" s="1028"/>
      <c r="G28" s="1028"/>
      <c r="H28" s="1028"/>
      <c r="I28" s="1028"/>
      <c r="J28" s="1028"/>
      <c r="K28" s="1028"/>
      <c r="L28" s="1028"/>
      <c r="M28" s="1029"/>
    </row>
    <row r="29" spans="1:13" ht="35.25" customHeight="1" x14ac:dyDescent="0.2">
      <c r="A29" s="252" t="s">
        <v>147</v>
      </c>
      <c r="B29" s="252" t="s">
        <v>148</v>
      </c>
      <c r="C29" s="252" t="s">
        <v>147</v>
      </c>
      <c r="D29" s="252" t="s">
        <v>170</v>
      </c>
      <c r="E29" s="311" t="s">
        <v>17</v>
      </c>
      <c r="F29" s="250">
        <v>360</v>
      </c>
      <c r="G29" s="1019">
        <v>360</v>
      </c>
      <c r="H29" s="250">
        <v>400</v>
      </c>
      <c r="I29" s="250">
        <v>400</v>
      </c>
      <c r="J29" s="252" t="s">
        <v>197</v>
      </c>
      <c r="K29" s="123">
        <v>45</v>
      </c>
      <c r="L29" s="123">
        <v>45</v>
      </c>
      <c r="M29" s="123">
        <v>45</v>
      </c>
    </row>
    <row r="30" spans="1:13" ht="41.25" customHeight="1" x14ac:dyDescent="0.2">
      <c r="A30" s="124" t="s">
        <v>147</v>
      </c>
      <c r="B30" s="124" t="s">
        <v>148</v>
      </c>
      <c r="C30" s="125" t="s">
        <v>148</v>
      </c>
      <c r="D30" s="252" t="s">
        <v>479</v>
      </c>
      <c r="E30" s="311" t="s">
        <v>1</v>
      </c>
      <c r="F30" s="115">
        <v>40</v>
      </c>
      <c r="G30" s="1019">
        <v>40</v>
      </c>
      <c r="H30" s="115">
        <v>40</v>
      </c>
      <c r="I30" s="115">
        <v>40</v>
      </c>
      <c r="J30" s="252" t="s">
        <v>701</v>
      </c>
      <c r="K30" s="123">
        <v>10</v>
      </c>
      <c r="L30" s="123">
        <v>10</v>
      </c>
      <c r="M30" s="123">
        <v>10</v>
      </c>
    </row>
    <row r="31" spans="1:13" ht="61.5" customHeight="1" x14ac:dyDescent="0.2">
      <c r="A31" s="124" t="s">
        <v>147</v>
      </c>
      <c r="B31" s="124" t="s">
        <v>148</v>
      </c>
      <c r="C31" s="125" t="s">
        <v>149</v>
      </c>
      <c r="D31" s="252" t="s">
        <v>576</v>
      </c>
      <c r="E31" s="311" t="s">
        <v>17</v>
      </c>
      <c r="F31" s="115">
        <v>300</v>
      </c>
      <c r="G31" s="1019">
        <v>300</v>
      </c>
      <c r="H31" s="115">
        <v>191</v>
      </c>
      <c r="I31" s="115">
        <v>0</v>
      </c>
      <c r="J31" s="252" t="s">
        <v>654</v>
      </c>
      <c r="K31" s="123"/>
      <c r="L31" s="123">
        <v>15.9</v>
      </c>
      <c r="M31" s="123"/>
    </row>
    <row r="32" spans="1:13" ht="45" customHeight="1" x14ac:dyDescent="0.2">
      <c r="A32" s="335" t="s">
        <v>147</v>
      </c>
      <c r="B32" s="335" t="s">
        <v>148</v>
      </c>
      <c r="C32" s="334" t="s">
        <v>150</v>
      </c>
      <c r="D32" s="332" t="s">
        <v>840</v>
      </c>
      <c r="E32" s="311" t="s">
        <v>1</v>
      </c>
      <c r="F32" s="115">
        <v>10</v>
      </c>
      <c r="G32" s="1019">
        <v>10</v>
      </c>
      <c r="H32" s="115">
        <v>10</v>
      </c>
      <c r="I32" s="115">
        <v>10</v>
      </c>
      <c r="J32" s="332" t="s">
        <v>655</v>
      </c>
      <c r="K32" s="392" t="s">
        <v>103</v>
      </c>
      <c r="L32" s="392" t="s">
        <v>103</v>
      </c>
      <c r="M32" s="392" t="s">
        <v>103</v>
      </c>
    </row>
    <row r="33" spans="1:13" ht="57" customHeight="1" x14ac:dyDescent="0.2">
      <c r="A33" s="326" t="s">
        <v>147</v>
      </c>
      <c r="B33" s="326" t="s">
        <v>148</v>
      </c>
      <c r="C33" s="304" t="s">
        <v>151</v>
      </c>
      <c r="D33" s="167" t="s">
        <v>757</v>
      </c>
      <c r="E33" s="311" t="s">
        <v>17</v>
      </c>
      <c r="F33" s="115">
        <v>0</v>
      </c>
      <c r="G33" s="1019">
        <v>0</v>
      </c>
      <c r="H33" s="115">
        <v>217.8</v>
      </c>
      <c r="I33" s="115">
        <v>0</v>
      </c>
      <c r="J33" s="167" t="s">
        <v>654</v>
      </c>
      <c r="K33" s="397"/>
      <c r="L33" s="397">
        <v>15.943</v>
      </c>
      <c r="M33" s="397"/>
    </row>
    <row r="34" spans="1:13" ht="28.5" customHeight="1" x14ac:dyDescent="0.2">
      <c r="A34" s="707" t="s">
        <v>147</v>
      </c>
      <c r="B34" s="707" t="s">
        <v>148</v>
      </c>
      <c r="C34" s="713" t="s">
        <v>152</v>
      </c>
      <c r="D34" s="716" t="s">
        <v>756</v>
      </c>
      <c r="E34" s="311" t="s">
        <v>1</v>
      </c>
      <c r="F34" s="115">
        <v>151</v>
      </c>
      <c r="G34" s="1019">
        <v>151</v>
      </c>
      <c r="H34" s="115">
        <v>246</v>
      </c>
      <c r="I34" s="115">
        <v>0</v>
      </c>
      <c r="J34" s="710" t="s">
        <v>758</v>
      </c>
      <c r="K34" s="731"/>
      <c r="L34" s="731">
        <v>1</v>
      </c>
      <c r="M34" s="731"/>
    </row>
    <row r="35" spans="1:13" ht="23.25" customHeight="1" x14ac:dyDescent="0.2">
      <c r="A35" s="708"/>
      <c r="B35" s="708"/>
      <c r="C35" s="714"/>
      <c r="D35" s="717"/>
      <c r="E35" s="311" t="s">
        <v>3</v>
      </c>
      <c r="F35" s="115">
        <v>76</v>
      </c>
      <c r="G35" s="1019">
        <v>76</v>
      </c>
      <c r="H35" s="115">
        <v>125</v>
      </c>
      <c r="I35" s="115">
        <v>0</v>
      </c>
      <c r="J35" s="711"/>
      <c r="K35" s="732"/>
      <c r="L35" s="732"/>
      <c r="M35" s="732"/>
    </row>
    <row r="36" spans="1:13" ht="22.5" customHeight="1" x14ac:dyDescent="0.2">
      <c r="A36" s="709"/>
      <c r="B36" s="709"/>
      <c r="C36" s="715"/>
      <c r="D36" s="718"/>
      <c r="E36" s="311" t="s">
        <v>4</v>
      </c>
      <c r="F36" s="115">
        <v>14</v>
      </c>
      <c r="G36" s="1019">
        <v>14</v>
      </c>
      <c r="H36" s="115">
        <v>22</v>
      </c>
      <c r="I36" s="115">
        <v>0</v>
      </c>
      <c r="J36" s="712"/>
      <c r="K36" s="733"/>
      <c r="L36" s="733"/>
      <c r="M36" s="733"/>
    </row>
    <row r="37" spans="1:13" ht="68.25" customHeight="1" x14ac:dyDescent="0.2">
      <c r="A37" s="335" t="s">
        <v>147</v>
      </c>
      <c r="B37" s="335" t="s">
        <v>148</v>
      </c>
      <c r="C37" s="334" t="s">
        <v>153</v>
      </c>
      <c r="D37" s="352" t="s">
        <v>762</v>
      </c>
      <c r="E37" s="311" t="s">
        <v>17</v>
      </c>
      <c r="F37" s="115">
        <v>282</v>
      </c>
      <c r="G37" s="1019">
        <v>282</v>
      </c>
      <c r="H37" s="115">
        <v>153</v>
      </c>
      <c r="I37" s="115">
        <v>0</v>
      </c>
      <c r="J37" s="333" t="s">
        <v>763</v>
      </c>
      <c r="K37" s="398"/>
      <c r="L37" s="398">
        <v>1</v>
      </c>
      <c r="M37" s="398"/>
    </row>
    <row r="38" spans="1:13" ht="54.75" customHeight="1" x14ac:dyDescent="0.2">
      <c r="A38" s="335" t="s">
        <v>147</v>
      </c>
      <c r="B38" s="335" t="s">
        <v>148</v>
      </c>
      <c r="C38" s="334" t="s">
        <v>154</v>
      </c>
      <c r="D38" s="167" t="s">
        <v>759</v>
      </c>
      <c r="E38" s="311" t="s">
        <v>14</v>
      </c>
      <c r="F38" s="115">
        <v>0</v>
      </c>
      <c r="G38" s="1019">
        <v>0</v>
      </c>
      <c r="H38" s="115">
        <v>206</v>
      </c>
      <c r="I38" s="115">
        <v>159</v>
      </c>
      <c r="J38" s="333" t="s">
        <v>758</v>
      </c>
      <c r="K38" s="398"/>
      <c r="L38" s="398">
        <v>1</v>
      </c>
      <c r="M38" s="398">
        <v>1</v>
      </c>
    </row>
    <row r="39" spans="1:13" ht="58.5" customHeight="1" x14ac:dyDescent="0.2">
      <c r="A39" s="335" t="s">
        <v>147</v>
      </c>
      <c r="B39" s="335" t="s">
        <v>148</v>
      </c>
      <c r="C39" s="334" t="s">
        <v>155</v>
      </c>
      <c r="D39" s="251" t="s">
        <v>766</v>
      </c>
      <c r="E39" s="311" t="s">
        <v>1</v>
      </c>
      <c r="F39" s="115">
        <v>0</v>
      </c>
      <c r="G39" s="1019">
        <v>0</v>
      </c>
      <c r="H39" s="115">
        <v>3.8</v>
      </c>
      <c r="I39" s="115">
        <v>0</v>
      </c>
      <c r="J39" s="311" t="s">
        <v>768</v>
      </c>
      <c r="K39" s="397"/>
      <c r="L39" s="397" t="s">
        <v>767</v>
      </c>
      <c r="M39" s="397"/>
    </row>
    <row r="40" spans="1:13" ht="55.5" customHeight="1" x14ac:dyDescent="0.2">
      <c r="A40" s="335" t="s">
        <v>147</v>
      </c>
      <c r="B40" s="335" t="s">
        <v>148</v>
      </c>
      <c r="C40" s="334" t="s">
        <v>156</v>
      </c>
      <c r="D40" s="251" t="s">
        <v>765</v>
      </c>
      <c r="E40" s="311" t="s">
        <v>1</v>
      </c>
      <c r="F40" s="115">
        <v>0</v>
      </c>
      <c r="G40" s="1019">
        <v>0</v>
      </c>
      <c r="H40" s="115">
        <v>3.8</v>
      </c>
      <c r="I40" s="115">
        <v>0</v>
      </c>
      <c r="J40" s="311" t="s">
        <v>768</v>
      </c>
      <c r="K40" s="397"/>
      <c r="L40" s="397" t="s">
        <v>767</v>
      </c>
      <c r="M40" s="397"/>
    </row>
    <row r="41" spans="1:13" ht="58.5" customHeight="1" x14ac:dyDescent="0.2">
      <c r="A41" s="335" t="s">
        <v>147</v>
      </c>
      <c r="B41" s="335" t="s">
        <v>148</v>
      </c>
      <c r="C41" s="334" t="s">
        <v>157</v>
      </c>
      <c r="D41" s="167" t="s">
        <v>764</v>
      </c>
      <c r="E41" s="311" t="s">
        <v>1</v>
      </c>
      <c r="F41" s="115">
        <v>0</v>
      </c>
      <c r="G41" s="1019">
        <v>0</v>
      </c>
      <c r="H41" s="115">
        <v>3.8</v>
      </c>
      <c r="I41" s="115">
        <v>0</v>
      </c>
      <c r="J41" s="311" t="s">
        <v>768</v>
      </c>
      <c r="K41" s="397"/>
      <c r="L41" s="397" t="s">
        <v>769</v>
      </c>
      <c r="M41" s="397"/>
    </row>
    <row r="42" spans="1:13" ht="54" customHeight="1" x14ac:dyDescent="0.2">
      <c r="A42" s="335" t="s">
        <v>147</v>
      </c>
      <c r="B42" s="335" t="s">
        <v>148</v>
      </c>
      <c r="C42" s="334" t="s">
        <v>158</v>
      </c>
      <c r="D42" s="167" t="s">
        <v>761</v>
      </c>
      <c r="E42" s="311" t="s">
        <v>1</v>
      </c>
      <c r="F42" s="115">
        <v>0</v>
      </c>
      <c r="G42" s="1019">
        <v>0</v>
      </c>
      <c r="H42" s="115">
        <v>3.8</v>
      </c>
      <c r="I42" s="115">
        <v>0</v>
      </c>
      <c r="J42" s="311" t="s">
        <v>770</v>
      </c>
      <c r="K42" s="397"/>
      <c r="L42" s="399" t="s">
        <v>772</v>
      </c>
      <c r="M42" s="397"/>
    </row>
    <row r="43" spans="1:13" ht="55.5" customHeight="1" x14ac:dyDescent="0.2">
      <c r="A43" s="335" t="s">
        <v>147</v>
      </c>
      <c r="B43" s="335" t="s">
        <v>148</v>
      </c>
      <c r="C43" s="334" t="s">
        <v>20</v>
      </c>
      <c r="D43" s="167" t="s">
        <v>760</v>
      </c>
      <c r="E43" s="311" t="s">
        <v>1</v>
      </c>
      <c r="F43" s="115">
        <v>3.8</v>
      </c>
      <c r="G43" s="1019">
        <v>3.8</v>
      </c>
      <c r="H43" s="115">
        <v>0</v>
      </c>
      <c r="I43" s="115">
        <v>0</v>
      </c>
      <c r="J43" s="311" t="s">
        <v>768</v>
      </c>
      <c r="K43" s="397" t="s">
        <v>771</v>
      </c>
      <c r="L43" s="397"/>
      <c r="M43" s="397"/>
    </row>
    <row r="44" spans="1:13" ht="57" customHeight="1" x14ac:dyDescent="0.2">
      <c r="A44" s="326" t="s">
        <v>147</v>
      </c>
      <c r="B44" s="326" t="s">
        <v>148</v>
      </c>
      <c r="C44" s="336" t="s">
        <v>2</v>
      </c>
      <c r="D44" s="167" t="s">
        <v>841</v>
      </c>
      <c r="E44" s="311" t="s">
        <v>1</v>
      </c>
      <c r="F44" s="115">
        <v>30</v>
      </c>
      <c r="G44" s="1019">
        <v>30</v>
      </c>
      <c r="H44" s="115">
        <v>600</v>
      </c>
      <c r="I44" s="115">
        <v>600</v>
      </c>
      <c r="J44" s="333" t="s">
        <v>758</v>
      </c>
      <c r="K44" s="397"/>
      <c r="L44" s="397"/>
      <c r="M44" s="397">
        <v>1</v>
      </c>
    </row>
    <row r="45" spans="1:13" ht="24" customHeight="1" x14ac:dyDescent="0.2">
      <c r="A45" s="1031" t="s">
        <v>147</v>
      </c>
      <c r="B45" s="1032" t="s">
        <v>148</v>
      </c>
      <c r="C45" s="1033" t="s">
        <v>139</v>
      </c>
      <c r="D45" s="1033"/>
      <c r="E45" s="1033"/>
      <c r="F45" s="290">
        <f t="shared" ref="F45:I45" si="2">SUM(F29:F44)</f>
        <v>1266.8</v>
      </c>
      <c r="G45" s="290">
        <f t="shared" ref="G45" si="3">SUM(G29:G44)</f>
        <v>1266.8</v>
      </c>
      <c r="H45" s="290">
        <f t="shared" si="2"/>
        <v>2226</v>
      </c>
      <c r="I45" s="290">
        <f t="shared" si="2"/>
        <v>1209</v>
      </c>
      <c r="J45" s="1034"/>
      <c r="K45" s="1031"/>
      <c r="L45" s="1031"/>
      <c r="M45" s="1031"/>
    </row>
    <row r="46" spans="1:13" ht="22.5" customHeight="1" x14ac:dyDescent="0.2">
      <c r="A46" s="1031" t="s">
        <v>147</v>
      </c>
      <c r="B46" s="1033" t="s">
        <v>140</v>
      </c>
      <c r="C46" s="1033"/>
      <c r="D46" s="1033"/>
      <c r="E46" s="1033"/>
      <c r="F46" s="290">
        <f t="shared" ref="F46:H46" si="4">+F45+F27</f>
        <v>1661</v>
      </c>
      <c r="G46" s="290">
        <f t="shared" ref="G46" si="5">+G45+G27</f>
        <v>1661</v>
      </c>
      <c r="H46" s="290">
        <f t="shared" si="4"/>
        <v>2622.4</v>
      </c>
      <c r="I46" s="290">
        <f>+I45+I27</f>
        <v>1605.4</v>
      </c>
      <c r="J46" s="1034"/>
      <c r="K46" s="1031"/>
      <c r="L46" s="1031"/>
      <c r="M46" s="1031"/>
    </row>
    <row r="47" spans="1:13" ht="20.25" customHeight="1" x14ac:dyDescent="0.2">
      <c r="A47" s="719" t="s">
        <v>141</v>
      </c>
      <c r="B47" s="719"/>
      <c r="C47" s="719"/>
      <c r="D47" s="719"/>
      <c r="E47" s="719"/>
      <c r="F47" s="191">
        <f t="shared" ref="F47:I47" si="6">+F46</f>
        <v>1661</v>
      </c>
      <c r="G47" s="191">
        <f t="shared" ref="G47" si="7">+G46</f>
        <v>1661</v>
      </c>
      <c r="H47" s="191">
        <f t="shared" ref="H47" si="8">+H46</f>
        <v>2622.4</v>
      </c>
      <c r="I47" s="191">
        <f t="shared" si="6"/>
        <v>1605.4</v>
      </c>
      <c r="J47" s="1023"/>
      <c r="K47" s="400"/>
      <c r="L47" s="400"/>
      <c r="M47" s="400"/>
    </row>
    <row r="48" spans="1:13" ht="13.5" customHeight="1" x14ac:dyDescent="0.2">
      <c r="A48" s="576" t="s">
        <v>162</v>
      </c>
      <c r="B48" s="576"/>
      <c r="C48" s="576"/>
      <c r="D48" s="576"/>
      <c r="E48" s="576"/>
      <c r="F48" s="117"/>
      <c r="G48" s="117"/>
      <c r="H48" s="117"/>
      <c r="I48" s="117"/>
      <c r="J48" s="1023"/>
      <c r="K48" s="401"/>
      <c r="L48" s="401"/>
      <c r="M48" s="401"/>
    </row>
    <row r="49" spans="1:13" ht="18" customHeight="1" x14ac:dyDescent="0.2">
      <c r="A49" s="720" t="s">
        <v>19</v>
      </c>
      <c r="B49" s="720"/>
      <c r="C49" s="720"/>
      <c r="D49" s="720"/>
      <c r="E49" s="720"/>
      <c r="F49" s="191">
        <f t="shared" ref="F49:I49" si="9">SUM(F50:F55)</f>
        <v>1571</v>
      </c>
      <c r="G49" s="191">
        <f t="shared" ref="G49" si="10">SUM(G50:G55)</f>
        <v>1571</v>
      </c>
      <c r="H49" s="191">
        <f t="shared" si="9"/>
        <v>2475.3999999999996</v>
      </c>
      <c r="I49" s="191">
        <f t="shared" si="9"/>
        <v>1605.4</v>
      </c>
      <c r="J49" s="1023"/>
      <c r="K49" s="401"/>
      <c r="L49" s="401"/>
      <c r="M49" s="401"/>
    </row>
    <row r="50" spans="1:13" ht="12.75" customHeight="1" x14ac:dyDescent="0.2">
      <c r="A50" s="702" t="s">
        <v>205</v>
      </c>
      <c r="B50" s="702"/>
      <c r="C50" s="702"/>
      <c r="D50" s="702"/>
      <c r="E50" s="702"/>
      <c r="F50" s="116">
        <f t="shared" ref="F50:I50" si="11">+F44+F43+F42+F41+F40+F39+F34+F32+F30+F26+F19</f>
        <v>354.3</v>
      </c>
      <c r="G50" s="1020">
        <f t="shared" ref="G50" si="12">+G44+G43+G42+G41+G40+G39+G34+G32+G30+G26+G19</f>
        <v>354.3</v>
      </c>
      <c r="H50" s="116">
        <f t="shared" si="11"/>
        <v>1030.6999999999998</v>
      </c>
      <c r="I50" s="116">
        <f t="shared" si="11"/>
        <v>769.5</v>
      </c>
      <c r="J50" s="1023"/>
      <c r="K50" s="401"/>
      <c r="L50" s="401"/>
      <c r="M50" s="401"/>
    </row>
    <row r="51" spans="1:13" ht="12.75" customHeight="1" x14ac:dyDescent="0.2">
      <c r="A51" s="702" t="s">
        <v>206</v>
      </c>
      <c r="B51" s="702"/>
      <c r="C51" s="702"/>
      <c r="D51" s="702"/>
      <c r="E51" s="702"/>
      <c r="F51" s="116">
        <f t="shared" ref="F51:I51" si="13">+F37+F29+F25+F12+F31+F33</f>
        <v>1216.7</v>
      </c>
      <c r="G51" s="1020">
        <f t="shared" ref="G51" si="14">+G37+G29+G25+G12+G31+G33</f>
        <v>1216.7</v>
      </c>
      <c r="H51" s="116">
        <f t="shared" si="13"/>
        <v>1238.7</v>
      </c>
      <c r="I51" s="116">
        <f t="shared" si="13"/>
        <v>676.90000000000009</v>
      </c>
      <c r="J51" s="1023"/>
      <c r="K51" s="401"/>
      <c r="L51" s="401"/>
      <c r="M51" s="401"/>
    </row>
    <row r="52" spans="1:13" ht="12.75" customHeight="1" x14ac:dyDescent="0.2">
      <c r="A52" s="702" t="s">
        <v>207</v>
      </c>
      <c r="B52" s="702"/>
      <c r="C52" s="702"/>
      <c r="D52" s="702"/>
      <c r="E52" s="702"/>
      <c r="F52" s="117"/>
      <c r="G52" s="1020"/>
      <c r="H52" s="117"/>
      <c r="I52" s="117"/>
      <c r="J52" s="1023"/>
      <c r="K52" s="401"/>
      <c r="L52" s="401"/>
      <c r="M52" s="401"/>
    </row>
    <row r="53" spans="1:13" ht="12.75" customHeight="1" x14ac:dyDescent="0.2">
      <c r="A53" s="702" t="s">
        <v>208</v>
      </c>
      <c r="B53" s="702"/>
      <c r="C53" s="702"/>
      <c r="D53" s="702"/>
      <c r="E53" s="702"/>
      <c r="F53" s="117"/>
      <c r="G53" s="1020"/>
      <c r="H53" s="117"/>
      <c r="I53" s="117"/>
      <c r="J53" s="1023"/>
      <c r="K53" s="401"/>
      <c r="L53" s="401"/>
      <c r="M53" s="401"/>
    </row>
    <row r="54" spans="1:13" ht="12.75" customHeight="1" x14ac:dyDescent="0.2">
      <c r="A54" s="702" t="s">
        <v>209</v>
      </c>
      <c r="B54" s="702"/>
      <c r="C54" s="702"/>
      <c r="D54" s="702"/>
      <c r="E54" s="702"/>
      <c r="F54" s="116">
        <f t="shared" ref="F54:I54" si="15">+F38</f>
        <v>0</v>
      </c>
      <c r="G54" s="1020">
        <f t="shared" ref="G54" si="16">+G38</f>
        <v>0</v>
      </c>
      <c r="H54" s="116">
        <f t="shared" si="15"/>
        <v>206</v>
      </c>
      <c r="I54" s="116">
        <f t="shared" si="15"/>
        <v>159</v>
      </c>
      <c r="J54" s="1023"/>
      <c r="K54" s="401"/>
      <c r="L54" s="401"/>
      <c r="M54" s="401"/>
    </row>
    <row r="55" spans="1:13" ht="15" customHeight="1" x14ac:dyDescent="0.2">
      <c r="A55" s="702" t="s">
        <v>210</v>
      </c>
      <c r="B55" s="702"/>
      <c r="C55" s="702"/>
      <c r="D55" s="702"/>
      <c r="E55" s="702"/>
      <c r="F55" s="192"/>
      <c r="G55" s="1030"/>
      <c r="H55" s="192"/>
      <c r="I55" s="192"/>
      <c r="J55" s="1023"/>
      <c r="K55" s="401"/>
      <c r="L55" s="401"/>
      <c r="M55" s="401"/>
    </row>
    <row r="56" spans="1:13" ht="17.25" customHeight="1" x14ac:dyDescent="0.2">
      <c r="A56" s="703" t="s">
        <v>18</v>
      </c>
      <c r="B56" s="703"/>
      <c r="C56" s="703"/>
      <c r="D56" s="703"/>
      <c r="E56" s="703"/>
      <c r="F56" s="193">
        <f>SUM(F57:F60)</f>
        <v>90</v>
      </c>
      <c r="G56" s="193">
        <f t="shared" ref="G56:I56" si="17">SUM(G57:G60)</f>
        <v>90</v>
      </c>
      <c r="H56" s="193">
        <f t="shared" si="17"/>
        <v>147</v>
      </c>
      <c r="I56" s="193">
        <f t="shared" si="17"/>
        <v>0</v>
      </c>
      <c r="J56" s="1023"/>
      <c r="K56" s="401"/>
      <c r="L56" s="401"/>
      <c r="M56" s="401"/>
    </row>
    <row r="57" spans="1:13" ht="12.75" customHeight="1" x14ac:dyDescent="0.2">
      <c r="A57" s="702" t="s">
        <v>211</v>
      </c>
      <c r="B57" s="702"/>
      <c r="C57" s="702"/>
      <c r="D57" s="702"/>
      <c r="E57" s="702"/>
      <c r="F57" s="116">
        <f t="shared" ref="F57:I57" si="18">+F35</f>
        <v>76</v>
      </c>
      <c r="G57" s="1020">
        <f t="shared" ref="G57" si="19">+G35</f>
        <v>76</v>
      </c>
      <c r="H57" s="116">
        <f t="shared" si="18"/>
        <v>125</v>
      </c>
      <c r="I57" s="116">
        <f t="shared" si="18"/>
        <v>0</v>
      </c>
      <c r="J57" s="1023"/>
      <c r="K57" s="401"/>
      <c r="L57" s="401"/>
      <c r="M57" s="401"/>
    </row>
    <row r="58" spans="1:13" ht="12.75" customHeight="1" x14ac:dyDescent="0.2">
      <c r="A58" s="702" t="s">
        <v>212</v>
      </c>
      <c r="B58" s="702"/>
      <c r="C58" s="702"/>
      <c r="D58" s="702"/>
      <c r="E58" s="702"/>
      <c r="F58" s="116">
        <f t="shared" ref="F58:I58" si="20">+F36</f>
        <v>14</v>
      </c>
      <c r="G58" s="1020">
        <f t="shared" ref="G58" si="21">+G36</f>
        <v>14</v>
      </c>
      <c r="H58" s="116">
        <f t="shared" si="20"/>
        <v>22</v>
      </c>
      <c r="I58" s="116">
        <f t="shared" si="20"/>
        <v>0</v>
      </c>
      <c r="J58" s="1023"/>
      <c r="K58" s="401"/>
      <c r="L58" s="401"/>
      <c r="M58" s="401"/>
    </row>
    <row r="59" spans="1:13" ht="12.75" customHeight="1" x14ac:dyDescent="0.2">
      <c r="A59" s="702" t="s">
        <v>213</v>
      </c>
      <c r="B59" s="702"/>
      <c r="C59" s="702"/>
      <c r="D59" s="702"/>
      <c r="E59" s="702"/>
      <c r="F59" s="117"/>
      <c r="G59" s="1020"/>
      <c r="H59" s="117"/>
      <c r="I59" s="117"/>
      <c r="J59" s="1023"/>
      <c r="K59" s="401"/>
      <c r="L59" s="401"/>
      <c r="M59" s="401"/>
    </row>
    <row r="60" spans="1:13" ht="12.75" customHeight="1" x14ac:dyDescent="0.2">
      <c r="A60" s="702" t="s">
        <v>214</v>
      </c>
      <c r="B60" s="702"/>
      <c r="C60" s="702"/>
      <c r="D60" s="702"/>
      <c r="E60" s="702"/>
      <c r="F60" s="117"/>
      <c r="G60" s="1020"/>
      <c r="H60" s="117"/>
      <c r="I60" s="117"/>
      <c r="J60" s="1023"/>
      <c r="K60" s="401"/>
      <c r="L60" s="401"/>
      <c r="M60" s="401"/>
    </row>
    <row r="61" spans="1:13" s="13" customFormat="1" x14ac:dyDescent="0.2">
      <c r="A61" s="476" t="s">
        <v>1074</v>
      </c>
      <c r="B61" s="476"/>
      <c r="C61" s="476"/>
      <c r="D61" s="476"/>
      <c r="E61" s="476"/>
      <c r="F61" s="476"/>
      <c r="G61" s="476"/>
      <c r="H61" s="476"/>
      <c r="I61" s="155"/>
      <c r="J61" s="44"/>
      <c r="K61" s="64"/>
      <c r="L61" s="64"/>
      <c r="M61" s="64"/>
    </row>
    <row r="62" spans="1:13" s="112" customFormat="1" x14ac:dyDescent="0.2">
      <c r="A62" s="111"/>
      <c r="B62" s="111"/>
      <c r="C62" s="111"/>
      <c r="E62" s="411"/>
      <c r="G62" s="203"/>
      <c r="J62" s="83"/>
      <c r="K62" s="402"/>
      <c r="L62" s="402"/>
      <c r="M62" s="402"/>
    </row>
    <row r="63" spans="1:13" s="112" customFormat="1" x14ac:dyDescent="0.2">
      <c r="A63" s="111"/>
      <c r="B63" s="111"/>
      <c r="C63" s="111"/>
      <c r="E63" s="411"/>
      <c r="G63" s="203"/>
      <c r="J63" s="83"/>
      <c r="K63" s="402"/>
      <c r="L63" s="402"/>
      <c r="M63" s="402"/>
    </row>
    <row r="64" spans="1:13" s="112" customFormat="1" x14ac:dyDescent="0.2">
      <c r="A64" s="111"/>
      <c r="B64" s="111"/>
      <c r="C64" s="111"/>
      <c r="E64" s="411"/>
      <c r="G64" s="203"/>
      <c r="J64" s="83"/>
      <c r="K64" s="402"/>
      <c r="L64" s="402"/>
      <c r="M64" s="402"/>
    </row>
    <row r="65" spans="1:13" s="112" customFormat="1" x14ac:dyDescent="0.2">
      <c r="A65" s="111"/>
      <c r="B65" s="111"/>
      <c r="C65" s="111"/>
      <c r="E65" s="411"/>
      <c r="G65" s="203"/>
      <c r="J65" s="83"/>
      <c r="K65" s="402"/>
      <c r="L65" s="402"/>
      <c r="M65" s="402"/>
    </row>
    <row r="66" spans="1:13" s="112" customFormat="1" x14ac:dyDescent="0.2">
      <c r="A66" s="111"/>
      <c r="B66" s="111"/>
      <c r="C66" s="111"/>
      <c r="E66" s="411"/>
      <c r="G66" s="203"/>
      <c r="J66" s="83"/>
      <c r="K66" s="402"/>
      <c r="L66" s="402"/>
      <c r="M66" s="402"/>
    </row>
    <row r="67" spans="1:13" s="112" customFormat="1" x14ac:dyDescent="0.2">
      <c r="A67" s="111"/>
      <c r="B67" s="111"/>
      <c r="C67" s="111"/>
      <c r="E67" s="411"/>
      <c r="G67" s="203"/>
      <c r="J67" s="83"/>
      <c r="K67" s="402"/>
      <c r="L67" s="402"/>
      <c r="M67" s="402"/>
    </row>
    <row r="68" spans="1:13" s="112" customFormat="1" x14ac:dyDescent="0.2">
      <c r="A68" s="111"/>
      <c r="B68" s="111"/>
      <c r="C68" s="111"/>
      <c r="E68" s="411"/>
      <c r="G68" s="203"/>
      <c r="J68" s="83"/>
      <c r="K68" s="402"/>
      <c r="L68" s="402"/>
      <c r="M68" s="402"/>
    </row>
    <row r="69" spans="1:13" s="112" customFormat="1" x14ac:dyDescent="0.2">
      <c r="A69" s="111"/>
      <c r="B69" s="111"/>
      <c r="C69" s="111"/>
      <c r="E69" s="411"/>
      <c r="G69" s="203"/>
      <c r="J69" s="83"/>
      <c r="K69" s="402"/>
      <c r="L69" s="402"/>
      <c r="M69" s="402"/>
    </row>
  </sheetData>
  <mergeCells count="62">
    <mergeCell ref="A61:H61"/>
    <mergeCell ref="C28:M28"/>
    <mergeCell ref="K34:K36"/>
    <mergeCell ref="M34:M36"/>
    <mergeCell ref="L34:L36"/>
    <mergeCell ref="C4:C8"/>
    <mergeCell ref="D4:D8"/>
    <mergeCell ref="E19:E24"/>
    <mergeCell ref="M14:M17"/>
    <mergeCell ref="L6:L8"/>
    <mergeCell ref="L14:L17"/>
    <mergeCell ref="K14:K17"/>
    <mergeCell ref="H12:H18"/>
    <mergeCell ref="I12:I18"/>
    <mergeCell ref="J5:J8"/>
    <mergeCell ref="K1:M1"/>
    <mergeCell ref="C27:E27"/>
    <mergeCell ref="A2:M2"/>
    <mergeCell ref="C11:M11"/>
    <mergeCell ref="A9:J9"/>
    <mergeCell ref="B10:M10"/>
    <mergeCell ref="D12:D24"/>
    <mergeCell ref="I4:I8"/>
    <mergeCell ref="J4:M4"/>
    <mergeCell ref="J14:J17"/>
    <mergeCell ref="J3:M3"/>
    <mergeCell ref="A4:A8"/>
    <mergeCell ref="B4:B8"/>
    <mergeCell ref="H4:H8"/>
    <mergeCell ref="K6:K8"/>
    <mergeCell ref="E12:E18"/>
    <mergeCell ref="B46:E46"/>
    <mergeCell ref="A55:E55"/>
    <mergeCell ref="A47:E47"/>
    <mergeCell ref="A53:E53"/>
    <mergeCell ref="A49:E49"/>
    <mergeCell ref="A52:E52"/>
    <mergeCell ref="A48:E48"/>
    <mergeCell ref="F12:F18"/>
    <mergeCell ref="M6:M8"/>
    <mergeCell ref="A34:A36"/>
    <mergeCell ref="J34:J36"/>
    <mergeCell ref="B34:B36"/>
    <mergeCell ref="C34:C36"/>
    <mergeCell ref="D34:D36"/>
    <mergeCell ref="H19:H24"/>
    <mergeCell ref="I19:I24"/>
    <mergeCell ref="E4:E8"/>
    <mergeCell ref="F19:F24"/>
    <mergeCell ref="G4:G8"/>
    <mergeCell ref="G12:G18"/>
    <mergeCell ref="G19:G24"/>
    <mergeCell ref="A54:E54"/>
    <mergeCell ref="A60:E60"/>
    <mergeCell ref="C45:E45"/>
    <mergeCell ref="A59:E59"/>
    <mergeCell ref="A51:E51"/>
    <mergeCell ref="A57:E57"/>
    <mergeCell ref="A58:E58"/>
    <mergeCell ref="A50:E50"/>
    <mergeCell ref="A56:E56"/>
    <mergeCell ref="F4:F8"/>
  </mergeCells>
  <phoneticPr fontId="15" type="noConversion"/>
  <pageMargins left="0.19685039370078741" right="0.19685039370078741" top="0.59055118110236227" bottom="0.19685039370078741" header="0" footer="0"/>
  <pageSetup paperSize="9" scale="95"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pageSetUpPr fitToPage="1"/>
  </sheetPr>
  <dimension ref="A1:M43"/>
  <sheetViews>
    <sheetView zoomScale="85" zoomScaleNormal="85" workbookViewId="0">
      <pane ySplit="8" topLeftCell="A9" activePane="bottomLeft" state="frozen"/>
      <selection activeCell="F27" sqref="F27"/>
      <selection pane="bottomLeft" activeCell="J18" sqref="J18:J19"/>
    </sheetView>
  </sheetViews>
  <sheetFormatPr defaultColWidth="9.140625" defaultRowHeight="12.75" x14ac:dyDescent="0.2"/>
  <cols>
    <col min="1" max="1" width="3.85546875" style="149" customWidth="1"/>
    <col min="2" max="2" width="3.5703125" style="149" customWidth="1"/>
    <col min="3" max="3" width="5.140625" style="149" customWidth="1"/>
    <col min="4" max="4" width="39.7109375" style="149" customWidth="1"/>
    <col min="5" max="5" width="7.140625" style="149" customWidth="1"/>
    <col min="6" max="6" width="14.28515625" style="127" customWidth="1"/>
    <col min="7" max="7" width="15" style="127" customWidth="1"/>
    <col min="8" max="9" width="13.28515625" style="127" customWidth="1"/>
    <col min="10" max="10" width="30.140625" style="127" customWidth="1"/>
    <col min="11" max="13" width="5.5703125" style="144" customWidth="1"/>
    <col min="14" max="16384" width="9.140625" style="144"/>
  </cols>
  <sheetData>
    <row r="1" spans="1:13" ht="21" customHeight="1" x14ac:dyDescent="0.2">
      <c r="A1" s="126"/>
      <c r="B1" s="126"/>
      <c r="C1" s="126"/>
      <c r="D1" s="126"/>
      <c r="E1" s="126"/>
      <c r="K1" s="721" t="s">
        <v>875</v>
      </c>
      <c r="L1" s="721"/>
      <c r="M1" s="721"/>
    </row>
    <row r="2" spans="1:13" ht="36.75" customHeight="1" x14ac:dyDescent="0.2">
      <c r="A2" s="748" t="s">
        <v>802</v>
      </c>
      <c r="B2" s="748"/>
      <c r="C2" s="748"/>
      <c r="D2" s="748"/>
      <c r="E2" s="748"/>
      <c r="F2" s="748"/>
      <c r="G2" s="748"/>
      <c r="H2" s="748"/>
      <c r="I2" s="748"/>
      <c r="J2" s="748"/>
      <c r="K2" s="748"/>
      <c r="L2" s="748"/>
      <c r="M2" s="748"/>
    </row>
    <row r="3" spans="1:13" ht="12.75" customHeight="1" x14ac:dyDescent="0.2">
      <c r="A3" s="128"/>
      <c r="B3" s="128"/>
      <c r="C3" s="128"/>
      <c r="D3" s="128"/>
      <c r="E3" s="129"/>
      <c r="F3" s="129"/>
      <c r="G3" s="129"/>
      <c r="H3" s="129"/>
      <c r="I3" s="129"/>
      <c r="J3" s="620" t="s">
        <v>235</v>
      </c>
      <c r="K3" s="620"/>
      <c r="L3" s="620"/>
      <c r="M3" s="620"/>
    </row>
    <row r="4" spans="1:13" s="145" customFormat="1" ht="27" customHeight="1" x14ac:dyDescent="0.2">
      <c r="A4" s="618" t="s">
        <v>133</v>
      </c>
      <c r="B4" s="618" t="s">
        <v>134</v>
      </c>
      <c r="C4" s="618" t="s">
        <v>135</v>
      </c>
      <c r="D4" s="621" t="s">
        <v>136</v>
      </c>
      <c r="E4" s="618" t="s">
        <v>132</v>
      </c>
      <c r="F4" s="607" t="s">
        <v>1080</v>
      </c>
      <c r="G4" s="898" t="s">
        <v>919</v>
      </c>
      <c r="H4" s="607" t="s">
        <v>551</v>
      </c>
      <c r="I4" s="607" t="s">
        <v>712</v>
      </c>
      <c r="J4" s="607" t="s">
        <v>137</v>
      </c>
      <c r="K4" s="607"/>
      <c r="L4" s="607"/>
      <c r="M4" s="607"/>
    </row>
    <row r="5" spans="1:13" s="145" customFormat="1" ht="16.5" customHeight="1" x14ac:dyDescent="0.2">
      <c r="A5" s="618"/>
      <c r="B5" s="618"/>
      <c r="C5" s="618"/>
      <c r="D5" s="621"/>
      <c r="E5" s="618"/>
      <c r="F5" s="607"/>
      <c r="G5" s="898"/>
      <c r="H5" s="607"/>
      <c r="I5" s="607"/>
      <c r="J5" s="607" t="s">
        <v>138</v>
      </c>
      <c r="K5" s="298"/>
      <c r="L5" s="298"/>
      <c r="M5" s="298"/>
    </row>
    <row r="6" spans="1:13" s="145" customFormat="1" ht="15" customHeight="1" x14ac:dyDescent="0.2">
      <c r="A6" s="618"/>
      <c r="B6" s="618"/>
      <c r="C6" s="618"/>
      <c r="D6" s="621"/>
      <c r="E6" s="618"/>
      <c r="F6" s="607"/>
      <c r="G6" s="898"/>
      <c r="H6" s="607"/>
      <c r="I6" s="607"/>
      <c r="J6" s="607"/>
      <c r="K6" s="619" t="s">
        <v>507</v>
      </c>
      <c r="L6" s="619" t="s">
        <v>552</v>
      </c>
      <c r="M6" s="619" t="s">
        <v>713</v>
      </c>
    </row>
    <row r="7" spans="1:13" s="145" customFormat="1" ht="12.75" customHeight="1" x14ac:dyDescent="0.2">
      <c r="A7" s="618"/>
      <c r="B7" s="618"/>
      <c r="C7" s="618"/>
      <c r="D7" s="621"/>
      <c r="E7" s="618"/>
      <c r="F7" s="607"/>
      <c r="G7" s="898"/>
      <c r="H7" s="607"/>
      <c r="I7" s="607"/>
      <c r="J7" s="607"/>
      <c r="K7" s="619"/>
      <c r="L7" s="619"/>
      <c r="M7" s="619"/>
    </row>
    <row r="8" spans="1:13" s="145" customFormat="1" ht="63" customHeight="1" x14ac:dyDescent="0.2">
      <c r="A8" s="618"/>
      <c r="B8" s="618"/>
      <c r="C8" s="618"/>
      <c r="D8" s="621"/>
      <c r="E8" s="618"/>
      <c r="F8" s="607"/>
      <c r="G8" s="898"/>
      <c r="H8" s="607"/>
      <c r="I8" s="607"/>
      <c r="J8" s="607"/>
      <c r="K8" s="619"/>
      <c r="L8" s="619"/>
      <c r="M8" s="619"/>
    </row>
    <row r="9" spans="1:13" s="145" customFormat="1" ht="26.25" customHeight="1" x14ac:dyDescent="0.2">
      <c r="A9" s="726" t="s">
        <v>261</v>
      </c>
      <c r="B9" s="727"/>
      <c r="C9" s="727"/>
      <c r="D9" s="727"/>
      <c r="E9" s="727"/>
      <c r="F9" s="727"/>
      <c r="G9" s="727"/>
      <c r="H9" s="727"/>
      <c r="I9" s="727"/>
      <c r="J9" s="727"/>
      <c r="K9" s="727"/>
      <c r="L9" s="727"/>
      <c r="M9" s="728"/>
    </row>
    <row r="10" spans="1:13" ht="14.25" customHeight="1" x14ac:dyDescent="0.2">
      <c r="A10" s="130" t="s">
        <v>147</v>
      </c>
      <c r="B10" s="749" t="s">
        <v>480</v>
      </c>
      <c r="C10" s="749"/>
      <c r="D10" s="749"/>
      <c r="E10" s="749"/>
      <c r="F10" s="749"/>
      <c r="G10" s="749"/>
      <c r="H10" s="749"/>
      <c r="I10" s="749"/>
      <c r="J10" s="749"/>
      <c r="K10" s="194"/>
      <c r="L10" s="194"/>
      <c r="M10" s="194"/>
    </row>
    <row r="11" spans="1:13" ht="14.25" customHeight="1" x14ac:dyDescent="0.2">
      <c r="A11" s="130" t="s">
        <v>147</v>
      </c>
      <c r="B11" s="131" t="s">
        <v>147</v>
      </c>
      <c r="C11" s="749" t="s">
        <v>102</v>
      </c>
      <c r="D11" s="749"/>
      <c r="E11" s="749"/>
      <c r="F11" s="749"/>
      <c r="G11" s="749"/>
      <c r="H11" s="749"/>
      <c r="I11" s="749"/>
      <c r="J11" s="749"/>
      <c r="K11" s="194"/>
      <c r="L11" s="194"/>
      <c r="M11" s="194"/>
    </row>
    <row r="12" spans="1:13" s="83" customFormat="1" ht="59.25" customHeight="1" x14ac:dyDescent="0.2">
      <c r="A12" s="248" t="s">
        <v>147</v>
      </c>
      <c r="B12" s="248" t="s">
        <v>147</v>
      </c>
      <c r="C12" s="245" t="s">
        <v>147</v>
      </c>
      <c r="D12" s="159" t="s">
        <v>421</v>
      </c>
      <c r="E12" s="533" t="s">
        <v>1</v>
      </c>
      <c r="F12" s="745">
        <v>36</v>
      </c>
      <c r="G12" s="932">
        <v>36</v>
      </c>
      <c r="H12" s="745">
        <v>38</v>
      </c>
      <c r="I12" s="745">
        <v>38</v>
      </c>
      <c r="J12" s="229" t="s">
        <v>702</v>
      </c>
      <c r="K12" s="225">
        <v>900</v>
      </c>
      <c r="L12" s="225">
        <v>1000</v>
      </c>
      <c r="M12" s="225">
        <v>1000</v>
      </c>
    </row>
    <row r="13" spans="1:13" s="146" customFormat="1" ht="53.25" customHeight="1" x14ac:dyDescent="0.2">
      <c r="A13" s="248" t="s">
        <v>147</v>
      </c>
      <c r="B13" s="248" t="s">
        <v>147</v>
      </c>
      <c r="C13" s="139" t="s">
        <v>232</v>
      </c>
      <c r="D13" s="132" t="s">
        <v>420</v>
      </c>
      <c r="E13" s="608"/>
      <c r="F13" s="746"/>
      <c r="G13" s="933"/>
      <c r="H13" s="746"/>
      <c r="I13" s="746"/>
      <c r="J13" s="109" t="s">
        <v>535</v>
      </c>
      <c r="K13" s="162">
        <v>300</v>
      </c>
      <c r="L13" s="162">
        <v>300</v>
      </c>
      <c r="M13" s="162">
        <v>300</v>
      </c>
    </row>
    <row r="14" spans="1:13" s="146" customFormat="1" ht="33.75" customHeight="1" x14ac:dyDescent="0.2">
      <c r="A14" s="248" t="s">
        <v>147</v>
      </c>
      <c r="B14" s="248" t="s">
        <v>147</v>
      </c>
      <c r="C14" s="139" t="s">
        <v>233</v>
      </c>
      <c r="D14" s="132" t="s">
        <v>536</v>
      </c>
      <c r="E14" s="534"/>
      <c r="F14" s="747"/>
      <c r="G14" s="934"/>
      <c r="H14" s="747"/>
      <c r="I14" s="747"/>
      <c r="J14" s="147" t="s">
        <v>425</v>
      </c>
      <c r="K14" s="162">
        <v>110</v>
      </c>
      <c r="L14" s="162">
        <v>140</v>
      </c>
      <c r="M14" s="162">
        <v>140</v>
      </c>
    </row>
    <row r="15" spans="1:13" s="146" customFormat="1" ht="44.25" customHeight="1" x14ac:dyDescent="0.2">
      <c r="A15" s="248" t="s">
        <v>147</v>
      </c>
      <c r="B15" s="248" t="s">
        <v>147</v>
      </c>
      <c r="C15" s="139" t="s">
        <v>234</v>
      </c>
      <c r="D15" s="132" t="s">
        <v>422</v>
      </c>
      <c r="E15" s="533" t="s">
        <v>13</v>
      </c>
      <c r="F15" s="745">
        <v>95</v>
      </c>
      <c r="G15" s="932">
        <v>95</v>
      </c>
      <c r="H15" s="745">
        <v>95</v>
      </c>
      <c r="I15" s="745">
        <v>95</v>
      </c>
      <c r="J15" s="109" t="s">
        <v>537</v>
      </c>
      <c r="K15" s="162">
        <v>20</v>
      </c>
      <c r="L15" s="162">
        <v>20</v>
      </c>
      <c r="M15" s="162">
        <v>20</v>
      </c>
    </row>
    <row r="16" spans="1:13" s="146" customFormat="1" ht="33.75" customHeight="1" x14ac:dyDescent="0.2">
      <c r="A16" s="248" t="s">
        <v>147</v>
      </c>
      <c r="B16" s="248" t="s">
        <v>147</v>
      </c>
      <c r="C16" s="139" t="s">
        <v>242</v>
      </c>
      <c r="D16" s="132" t="s">
        <v>423</v>
      </c>
      <c r="E16" s="608"/>
      <c r="F16" s="746"/>
      <c r="G16" s="933"/>
      <c r="H16" s="746"/>
      <c r="I16" s="746"/>
      <c r="J16" s="743" t="s">
        <v>426</v>
      </c>
      <c r="K16" s="741">
        <v>2</v>
      </c>
      <c r="L16" s="741">
        <v>2</v>
      </c>
      <c r="M16" s="741">
        <v>2</v>
      </c>
    </row>
    <row r="17" spans="1:13" s="146" customFormat="1" ht="45" customHeight="1" x14ac:dyDescent="0.2">
      <c r="A17" s="248" t="s">
        <v>147</v>
      </c>
      <c r="B17" s="248" t="s">
        <v>147</v>
      </c>
      <c r="C17" s="139" t="s">
        <v>297</v>
      </c>
      <c r="D17" s="132" t="s">
        <v>538</v>
      </c>
      <c r="E17" s="534"/>
      <c r="F17" s="747"/>
      <c r="G17" s="934"/>
      <c r="H17" s="747"/>
      <c r="I17" s="747"/>
      <c r="J17" s="744"/>
      <c r="K17" s="742"/>
      <c r="L17" s="742"/>
      <c r="M17" s="742"/>
    </row>
    <row r="18" spans="1:13" s="83" customFormat="1" ht="27" customHeight="1" x14ac:dyDescent="0.2">
      <c r="A18" s="529" t="s">
        <v>147</v>
      </c>
      <c r="B18" s="529" t="s">
        <v>147</v>
      </c>
      <c r="C18" s="605" t="s">
        <v>148</v>
      </c>
      <c r="D18" s="531" t="s">
        <v>424</v>
      </c>
      <c r="E18" s="251" t="s">
        <v>70</v>
      </c>
      <c r="F18" s="85">
        <v>26.15</v>
      </c>
      <c r="G18" s="899">
        <v>26.15</v>
      </c>
      <c r="H18" s="85">
        <v>0</v>
      </c>
      <c r="I18" s="85">
        <v>0</v>
      </c>
      <c r="J18" s="615" t="s">
        <v>703</v>
      </c>
      <c r="K18" s="627">
        <v>37</v>
      </c>
      <c r="L18" s="627">
        <v>40</v>
      </c>
      <c r="M18" s="627">
        <v>40</v>
      </c>
    </row>
    <row r="19" spans="1:13" s="83" customFormat="1" ht="28.5" customHeight="1" x14ac:dyDescent="0.2">
      <c r="A19" s="530"/>
      <c r="B19" s="530"/>
      <c r="C19" s="606"/>
      <c r="D19" s="532"/>
      <c r="E19" s="251" t="s">
        <v>1</v>
      </c>
      <c r="F19" s="85">
        <v>50</v>
      </c>
      <c r="G19" s="899">
        <v>50</v>
      </c>
      <c r="H19" s="85">
        <v>100</v>
      </c>
      <c r="I19" s="85">
        <v>100</v>
      </c>
      <c r="J19" s="616"/>
      <c r="K19" s="628"/>
      <c r="L19" s="628"/>
      <c r="M19" s="628"/>
    </row>
    <row r="20" spans="1:13" s="83" customFormat="1" ht="66" customHeight="1" x14ac:dyDescent="0.2">
      <c r="A20" s="251" t="s">
        <v>147</v>
      </c>
      <c r="B20" s="246" t="s">
        <v>147</v>
      </c>
      <c r="C20" s="245" t="s">
        <v>149</v>
      </c>
      <c r="D20" s="233" t="s">
        <v>419</v>
      </c>
      <c r="E20" s="251" t="s">
        <v>1</v>
      </c>
      <c r="F20" s="63">
        <v>3</v>
      </c>
      <c r="G20" s="902">
        <v>3</v>
      </c>
      <c r="H20" s="63">
        <v>3</v>
      </c>
      <c r="I20" s="63">
        <v>3</v>
      </c>
      <c r="J20" s="176" t="s">
        <v>704</v>
      </c>
      <c r="K20" s="225">
        <v>1</v>
      </c>
      <c r="L20" s="225">
        <v>1</v>
      </c>
      <c r="M20" s="225">
        <v>1</v>
      </c>
    </row>
    <row r="21" spans="1:13" ht="17.25" customHeight="1" x14ac:dyDescent="0.2">
      <c r="A21" s="1045" t="s">
        <v>147</v>
      </c>
      <c r="B21" s="1046" t="s">
        <v>147</v>
      </c>
      <c r="C21" s="1047" t="s">
        <v>139</v>
      </c>
      <c r="D21" s="1047"/>
      <c r="E21" s="1047"/>
      <c r="F21" s="133">
        <f t="shared" ref="F21:I21" si="0">SUM(F12:F20)</f>
        <v>210.15</v>
      </c>
      <c r="G21" s="133">
        <f t="shared" ref="G21" si="1">SUM(G12:G20)</f>
        <v>210.15</v>
      </c>
      <c r="H21" s="133">
        <f t="shared" ref="H21" si="2">SUM(H12:H20)</f>
        <v>236</v>
      </c>
      <c r="I21" s="133">
        <f t="shared" si="0"/>
        <v>236</v>
      </c>
      <c r="J21" s="1048"/>
      <c r="K21" s="1042"/>
      <c r="L21" s="1042"/>
      <c r="M21" s="1042"/>
    </row>
    <row r="22" spans="1:13" ht="15.75" customHeight="1" x14ac:dyDescent="0.2">
      <c r="A22" s="1045" t="s">
        <v>147</v>
      </c>
      <c r="B22" s="1049" t="s">
        <v>140</v>
      </c>
      <c r="C22" s="1049"/>
      <c r="D22" s="1049"/>
      <c r="E22" s="1049"/>
      <c r="F22" s="134">
        <f t="shared" ref="F22:I22" si="3">+F21</f>
        <v>210.15</v>
      </c>
      <c r="G22" s="134">
        <f t="shared" ref="G22" si="4">+G21</f>
        <v>210.15</v>
      </c>
      <c r="H22" s="134">
        <f t="shared" ref="H22" si="5">+H21</f>
        <v>236</v>
      </c>
      <c r="I22" s="134">
        <f t="shared" si="3"/>
        <v>236</v>
      </c>
      <c r="J22" s="1048"/>
      <c r="K22" s="1042"/>
      <c r="L22" s="1042"/>
      <c r="M22" s="1042"/>
    </row>
    <row r="23" spans="1:13" s="83" customFormat="1" ht="18.75" customHeight="1" x14ac:dyDescent="0.2">
      <c r="A23" s="84" t="s">
        <v>148</v>
      </c>
      <c r="B23" s="753" t="s">
        <v>428</v>
      </c>
      <c r="C23" s="753"/>
      <c r="D23" s="753"/>
      <c r="E23" s="753"/>
      <c r="F23" s="753"/>
      <c r="G23" s="753"/>
      <c r="H23" s="753"/>
      <c r="I23" s="753"/>
      <c r="J23" s="753"/>
      <c r="K23" s="251"/>
      <c r="L23" s="251"/>
      <c r="M23" s="251"/>
    </row>
    <row r="24" spans="1:13" s="83" customFormat="1" ht="21" customHeight="1" x14ac:dyDescent="0.2">
      <c r="A24" s="84" t="s">
        <v>148</v>
      </c>
      <c r="B24" s="84" t="s">
        <v>147</v>
      </c>
      <c r="C24" s="753" t="s">
        <v>427</v>
      </c>
      <c r="D24" s="753"/>
      <c r="E24" s="753"/>
      <c r="F24" s="753"/>
      <c r="G24" s="753"/>
      <c r="H24" s="753"/>
      <c r="I24" s="753"/>
      <c r="J24" s="753"/>
      <c r="K24" s="251"/>
      <c r="L24" s="251"/>
      <c r="M24" s="251"/>
    </row>
    <row r="25" spans="1:13" s="83" customFormat="1" ht="60.75" customHeight="1" x14ac:dyDescent="0.2">
      <c r="A25" s="163" t="s">
        <v>148</v>
      </c>
      <c r="B25" s="163" t="s">
        <v>147</v>
      </c>
      <c r="C25" s="245" t="s">
        <v>147</v>
      </c>
      <c r="D25" s="163" t="s">
        <v>54</v>
      </c>
      <c r="E25" s="163" t="s">
        <v>13</v>
      </c>
      <c r="F25" s="86">
        <v>20</v>
      </c>
      <c r="G25" s="904">
        <v>20</v>
      </c>
      <c r="H25" s="86">
        <v>20</v>
      </c>
      <c r="I25" s="86">
        <v>20</v>
      </c>
      <c r="J25" s="229" t="s">
        <v>315</v>
      </c>
      <c r="K25" s="226" t="s">
        <v>316</v>
      </c>
      <c r="L25" s="226" t="s">
        <v>317</v>
      </c>
      <c r="M25" s="226" t="s">
        <v>317</v>
      </c>
    </row>
    <row r="26" spans="1:13" ht="69" customHeight="1" x14ac:dyDescent="0.2">
      <c r="A26" s="249" t="s">
        <v>148</v>
      </c>
      <c r="B26" s="249" t="s">
        <v>147</v>
      </c>
      <c r="C26" s="249" t="s">
        <v>148</v>
      </c>
      <c r="D26" s="331" t="s">
        <v>539</v>
      </c>
      <c r="E26" s="163" t="s">
        <v>17</v>
      </c>
      <c r="F26" s="63">
        <v>1000</v>
      </c>
      <c r="G26" s="902">
        <v>3978.9</v>
      </c>
      <c r="H26" s="63">
        <v>0</v>
      </c>
      <c r="I26" s="63">
        <v>0</v>
      </c>
      <c r="J26" s="231" t="s">
        <v>492</v>
      </c>
      <c r="K26" s="230" t="s">
        <v>493</v>
      </c>
      <c r="L26" s="230"/>
      <c r="M26" s="230"/>
    </row>
    <row r="27" spans="1:13" ht="21" customHeight="1" x14ac:dyDescent="0.2">
      <c r="A27" s="1037" t="s">
        <v>149</v>
      </c>
      <c r="B27" s="1037" t="s">
        <v>147</v>
      </c>
      <c r="C27" s="1038" t="s">
        <v>139</v>
      </c>
      <c r="D27" s="1038"/>
      <c r="E27" s="1038"/>
      <c r="F27" s="103">
        <f>SUM(F25:F26)</f>
        <v>1020</v>
      </c>
      <c r="G27" s="103">
        <f>SUM(G25:G26)</f>
        <v>3998.9</v>
      </c>
      <c r="H27" s="103">
        <f>SUM(H25:H26)</f>
        <v>20</v>
      </c>
      <c r="I27" s="103">
        <f>SUM(I25:I26)</f>
        <v>20</v>
      </c>
      <c r="J27" s="1041"/>
      <c r="K27" s="1042"/>
      <c r="L27" s="1042"/>
      <c r="M27" s="1042"/>
    </row>
    <row r="28" spans="1:13" s="148" customFormat="1" ht="22.5" customHeight="1" x14ac:dyDescent="0.2">
      <c r="A28" s="1039" t="s">
        <v>149</v>
      </c>
      <c r="B28" s="1040" t="s">
        <v>140</v>
      </c>
      <c r="C28" s="1040"/>
      <c r="D28" s="1040"/>
      <c r="E28" s="1040"/>
      <c r="F28" s="195">
        <f t="shared" ref="F28:I28" si="6">+F27</f>
        <v>1020</v>
      </c>
      <c r="G28" s="195">
        <f t="shared" ref="G28" si="7">+G27</f>
        <v>3998.9</v>
      </c>
      <c r="H28" s="195">
        <f t="shared" ref="H28" si="8">+H27</f>
        <v>20</v>
      </c>
      <c r="I28" s="195">
        <f t="shared" si="6"/>
        <v>20</v>
      </c>
      <c r="J28" s="1043"/>
      <c r="K28" s="1044"/>
      <c r="L28" s="1044"/>
      <c r="M28" s="1044"/>
    </row>
    <row r="29" spans="1:13" ht="18" customHeight="1" x14ac:dyDescent="0.2">
      <c r="A29" s="719" t="s">
        <v>141</v>
      </c>
      <c r="B29" s="719"/>
      <c r="C29" s="719"/>
      <c r="D29" s="719"/>
      <c r="E29" s="719"/>
      <c r="F29" s="283">
        <f t="shared" ref="F29:I29" si="9">+F28+F22</f>
        <v>1230.1500000000001</v>
      </c>
      <c r="G29" s="283">
        <f t="shared" si="9"/>
        <v>4209.05</v>
      </c>
      <c r="H29" s="283">
        <f t="shared" si="9"/>
        <v>256</v>
      </c>
      <c r="I29" s="283">
        <f t="shared" si="9"/>
        <v>256</v>
      </c>
      <c r="J29" s="1036"/>
    </row>
    <row r="30" spans="1:13" ht="17.25" customHeight="1" x14ac:dyDescent="0.2">
      <c r="A30" s="669" t="s">
        <v>162</v>
      </c>
      <c r="B30" s="670"/>
      <c r="C30" s="670"/>
      <c r="D30" s="670"/>
      <c r="E30" s="671"/>
      <c r="F30" s="460"/>
      <c r="G30" s="460"/>
      <c r="H30" s="460"/>
      <c r="I30" s="460"/>
      <c r="J30" s="1036"/>
    </row>
    <row r="31" spans="1:13" ht="16.5" customHeight="1" x14ac:dyDescent="0.2">
      <c r="A31" s="750" t="s">
        <v>19</v>
      </c>
      <c r="B31" s="751"/>
      <c r="C31" s="751"/>
      <c r="D31" s="751"/>
      <c r="E31" s="752"/>
      <c r="F31" s="284">
        <f t="shared" ref="F31:I31" si="10">SUM(F32:F37)</f>
        <v>1089</v>
      </c>
      <c r="G31" s="284">
        <f t="shared" si="10"/>
        <v>4067.9</v>
      </c>
      <c r="H31" s="284">
        <f t="shared" si="10"/>
        <v>141</v>
      </c>
      <c r="I31" s="284">
        <f t="shared" si="10"/>
        <v>141</v>
      </c>
      <c r="J31" s="1036"/>
    </row>
    <row r="32" spans="1:13" x14ac:dyDescent="0.2">
      <c r="A32" s="735" t="s">
        <v>205</v>
      </c>
      <c r="B32" s="736"/>
      <c r="C32" s="736"/>
      <c r="D32" s="736"/>
      <c r="E32" s="737"/>
      <c r="F32" s="115">
        <f>+F20+F12+F19</f>
        <v>89</v>
      </c>
      <c r="G32" s="1019">
        <f>+G20+G12+G19</f>
        <v>89</v>
      </c>
      <c r="H32" s="115">
        <f>+H20+H12+H19</f>
        <v>141</v>
      </c>
      <c r="I32" s="115">
        <f>+I20+I12+I19</f>
        <v>141</v>
      </c>
      <c r="J32" s="1036"/>
    </row>
    <row r="33" spans="1:13" x14ac:dyDescent="0.2">
      <c r="A33" s="735" t="s">
        <v>206</v>
      </c>
      <c r="B33" s="736"/>
      <c r="C33" s="736"/>
      <c r="D33" s="736"/>
      <c r="E33" s="737"/>
      <c r="F33" s="116">
        <f t="shared" ref="F33:I33" si="11">+F26</f>
        <v>1000</v>
      </c>
      <c r="G33" s="1020">
        <f t="shared" ref="G33" si="12">+G26</f>
        <v>3978.9</v>
      </c>
      <c r="H33" s="116">
        <f t="shared" si="11"/>
        <v>0</v>
      </c>
      <c r="I33" s="116">
        <f t="shared" si="11"/>
        <v>0</v>
      </c>
      <c r="J33" s="1036"/>
    </row>
    <row r="34" spans="1:13" x14ac:dyDescent="0.2">
      <c r="A34" s="735" t="s">
        <v>207</v>
      </c>
      <c r="B34" s="736"/>
      <c r="C34" s="736"/>
      <c r="D34" s="736"/>
      <c r="E34" s="737"/>
      <c r="F34" s="196"/>
      <c r="G34" s="1050"/>
      <c r="H34" s="196"/>
      <c r="I34" s="196"/>
      <c r="J34" s="1036"/>
    </row>
    <row r="35" spans="1:13" x14ac:dyDescent="0.2">
      <c r="A35" s="735" t="s">
        <v>208</v>
      </c>
      <c r="B35" s="736"/>
      <c r="C35" s="736"/>
      <c r="D35" s="736"/>
      <c r="E35" s="737"/>
      <c r="F35" s="196"/>
      <c r="G35" s="1050"/>
      <c r="H35" s="196"/>
      <c r="I35" s="196"/>
      <c r="J35" s="1036"/>
    </row>
    <row r="36" spans="1:13" x14ac:dyDescent="0.2">
      <c r="A36" s="735" t="s">
        <v>209</v>
      </c>
      <c r="B36" s="736"/>
      <c r="C36" s="736"/>
      <c r="D36" s="736"/>
      <c r="E36" s="737"/>
      <c r="F36" s="196"/>
      <c r="G36" s="1050"/>
      <c r="H36" s="196"/>
      <c r="I36" s="196"/>
      <c r="J36" s="1036"/>
    </row>
    <row r="37" spans="1:13" x14ac:dyDescent="0.2">
      <c r="A37" s="735" t="s">
        <v>210</v>
      </c>
      <c r="B37" s="736"/>
      <c r="C37" s="736"/>
      <c r="D37" s="736"/>
      <c r="E37" s="737"/>
      <c r="F37" s="196"/>
      <c r="G37" s="1050"/>
      <c r="H37" s="196"/>
      <c r="I37" s="196"/>
      <c r="J37" s="1036"/>
    </row>
    <row r="38" spans="1:13" ht="16.5" customHeight="1" x14ac:dyDescent="0.2">
      <c r="A38" s="738" t="s">
        <v>18</v>
      </c>
      <c r="B38" s="739"/>
      <c r="C38" s="739"/>
      <c r="D38" s="739"/>
      <c r="E38" s="740"/>
      <c r="F38" s="284">
        <f t="shared" ref="F38:I38" si="13">SUM(F39:F42)</f>
        <v>141.15</v>
      </c>
      <c r="G38" s="284">
        <f t="shared" si="13"/>
        <v>141.15</v>
      </c>
      <c r="H38" s="284">
        <f t="shared" si="13"/>
        <v>115</v>
      </c>
      <c r="I38" s="284">
        <f t="shared" si="13"/>
        <v>115</v>
      </c>
      <c r="J38" s="1036"/>
    </row>
    <row r="39" spans="1:13" x14ac:dyDescent="0.2">
      <c r="A39" s="735" t="s">
        <v>211</v>
      </c>
      <c r="B39" s="736"/>
      <c r="C39" s="736"/>
      <c r="D39" s="736"/>
      <c r="E39" s="737"/>
      <c r="F39" s="116"/>
      <c r="G39" s="1020"/>
      <c r="H39" s="116"/>
      <c r="I39" s="116"/>
      <c r="J39" s="1036"/>
    </row>
    <row r="40" spans="1:13" x14ac:dyDescent="0.2">
      <c r="A40" s="735" t="s">
        <v>212</v>
      </c>
      <c r="B40" s="736"/>
      <c r="C40" s="736"/>
      <c r="D40" s="736"/>
      <c r="E40" s="737"/>
      <c r="F40" s="196"/>
      <c r="G40" s="1050"/>
      <c r="H40" s="196"/>
      <c r="I40" s="196"/>
      <c r="J40" s="1036"/>
    </row>
    <row r="41" spans="1:13" x14ac:dyDescent="0.2">
      <c r="A41" s="735" t="s">
        <v>213</v>
      </c>
      <c r="B41" s="736"/>
      <c r="C41" s="736"/>
      <c r="D41" s="736"/>
      <c r="E41" s="737"/>
      <c r="F41" s="116">
        <f t="shared" ref="F41:I41" si="14">+F25+F15</f>
        <v>115</v>
      </c>
      <c r="G41" s="1020">
        <f t="shared" ref="G41" si="15">+G25+G15</f>
        <v>115</v>
      </c>
      <c r="H41" s="116">
        <f t="shared" ref="H41" si="16">+H25+H15</f>
        <v>115</v>
      </c>
      <c r="I41" s="116">
        <f t="shared" si="14"/>
        <v>115</v>
      </c>
      <c r="J41" s="1036"/>
    </row>
    <row r="42" spans="1:13" ht="15" customHeight="1" x14ac:dyDescent="0.2">
      <c r="A42" s="735" t="s">
        <v>214</v>
      </c>
      <c r="B42" s="736"/>
      <c r="C42" s="736"/>
      <c r="D42" s="736"/>
      <c r="E42" s="737"/>
      <c r="F42" s="196">
        <f>+F18</f>
        <v>26.15</v>
      </c>
      <c r="G42" s="1050">
        <f>+G18</f>
        <v>26.15</v>
      </c>
      <c r="H42" s="196">
        <f>+H18</f>
        <v>0</v>
      </c>
      <c r="I42" s="196">
        <f>+I18</f>
        <v>0</v>
      </c>
      <c r="J42" s="1036"/>
    </row>
    <row r="43" spans="1:13" s="13" customFormat="1" x14ac:dyDescent="0.2">
      <c r="A43" s="476" t="s">
        <v>1074</v>
      </c>
      <c r="B43" s="476"/>
      <c r="C43" s="476"/>
      <c r="D43" s="476"/>
      <c r="E43" s="476"/>
      <c r="F43" s="476"/>
      <c r="G43" s="476"/>
      <c r="H43" s="476"/>
      <c r="I43" s="155"/>
      <c r="J43" s="44"/>
      <c r="K43" s="64"/>
      <c r="L43" s="64"/>
      <c r="M43" s="64"/>
    </row>
  </sheetData>
  <mergeCells count="63">
    <mergeCell ref="A43:H43"/>
    <mergeCell ref="A32:E32"/>
    <mergeCell ref="A29:E29"/>
    <mergeCell ref="B28:E28"/>
    <mergeCell ref="C27:E27"/>
    <mergeCell ref="A18:A19"/>
    <mergeCell ref="A31:E31"/>
    <mergeCell ref="A30:E30"/>
    <mergeCell ref="C24:J24"/>
    <mergeCell ref="C21:E21"/>
    <mergeCell ref="B22:E22"/>
    <mergeCell ref="B23:J23"/>
    <mergeCell ref="I4:I8"/>
    <mergeCell ref="B10:J10"/>
    <mergeCell ref="H4:H8"/>
    <mergeCell ref="L6:L8"/>
    <mergeCell ref="C4:C8"/>
    <mergeCell ref="B18:B19"/>
    <mergeCell ref="C11:J11"/>
    <mergeCell ref="G4:G8"/>
    <mergeCell ref="G12:G14"/>
    <mergeCell ref="G15:G17"/>
    <mergeCell ref="H12:H14"/>
    <mergeCell ref="C18:C19"/>
    <mergeCell ref="F12:F14"/>
    <mergeCell ref="I12:I14"/>
    <mergeCell ref="E12:E14"/>
    <mergeCell ref="L16:L17"/>
    <mergeCell ref="L18:L19"/>
    <mergeCell ref="K1:M1"/>
    <mergeCell ref="A9:M9"/>
    <mergeCell ref="J4:M4"/>
    <mergeCell ref="A2:M2"/>
    <mergeCell ref="B4:B8"/>
    <mergeCell ref="J5:J8"/>
    <mergeCell ref="A4:A8"/>
    <mergeCell ref="M6:M8"/>
    <mergeCell ref="E4:E8"/>
    <mergeCell ref="J3:M3"/>
    <mergeCell ref="D4:D8"/>
    <mergeCell ref="K6:K8"/>
    <mergeCell ref="F4:F8"/>
    <mergeCell ref="K18:K19"/>
    <mergeCell ref="E15:E17"/>
    <mergeCell ref="J16:J17"/>
    <mergeCell ref="F15:F17"/>
    <mergeCell ref="H15:H17"/>
    <mergeCell ref="K16:K17"/>
    <mergeCell ref="I15:I17"/>
    <mergeCell ref="A42:E42"/>
    <mergeCell ref="A40:E40"/>
    <mergeCell ref="A41:E41"/>
    <mergeCell ref="A33:E33"/>
    <mergeCell ref="A38:E38"/>
    <mergeCell ref="A39:E39"/>
    <mergeCell ref="A37:E37"/>
    <mergeCell ref="A35:E35"/>
    <mergeCell ref="A36:E36"/>
    <mergeCell ref="A34:E34"/>
    <mergeCell ref="M18:M19"/>
    <mergeCell ref="D18:D19"/>
    <mergeCell ref="M16:M17"/>
    <mergeCell ref="J18:J19"/>
  </mergeCells>
  <phoneticPr fontId="15" type="noConversion"/>
  <pageMargins left="0.19685039370078741" right="0.19685039370078741" top="0.59055118110236227" bottom="0.19685039370078741" header="0" footer="0"/>
  <pageSetup paperSize="9" scale="90"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pageSetUpPr fitToPage="1"/>
  </sheetPr>
  <dimension ref="A1:M92"/>
  <sheetViews>
    <sheetView zoomScale="85" zoomScaleNormal="85" workbookViewId="0">
      <pane ySplit="8" topLeftCell="A9" activePane="bottomLeft" state="frozen"/>
      <selection activeCell="F27" sqref="F27"/>
      <selection pane="bottomLeft" activeCell="J18" sqref="J18:J19"/>
    </sheetView>
  </sheetViews>
  <sheetFormatPr defaultColWidth="9.140625" defaultRowHeight="12.75" x14ac:dyDescent="0.2"/>
  <cols>
    <col min="1" max="1" width="3.140625" style="29" customWidth="1"/>
    <col min="2" max="2" width="4.140625" style="29" customWidth="1"/>
    <col min="3" max="3" width="3.42578125" style="29" customWidth="1"/>
    <col min="4" max="4" width="32.42578125" style="3" customWidth="1"/>
    <col min="5" max="5" width="7.140625" style="16" customWidth="1"/>
    <col min="6" max="6" width="13.7109375" style="158" customWidth="1"/>
    <col min="7" max="9" width="12.5703125" style="158" customWidth="1"/>
    <col min="10" max="10" width="28.7109375" style="16" customWidth="1"/>
    <col min="11" max="13" width="5.42578125" style="29" customWidth="1"/>
    <col min="14" max="16384" width="9.140625" style="3"/>
  </cols>
  <sheetData>
    <row r="1" spans="1:13" ht="18" customHeight="1" x14ac:dyDescent="0.2">
      <c r="A1" s="64"/>
      <c r="B1" s="64"/>
      <c r="C1" s="64"/>
      <c r="D1" s="44"/>
      <c r="E1" s="102"/>
      <c r="F1" s="44"/>
      <c r="G1" s="44"/>
      <c r="H1" s="44"/>
      <c r="I1" s="44"/>
      <c r="J1" s="102"/>
      <c r="K1" s="501" t="s">
        <v>876</v>
      </c>
      <c r="L1" s="501"/>
      <c r="M1" s="501"/>
    </row>
    <row r="2" spans="1:13" ht="26.25" customHeight="1" x14ac:dyDescent="0.2">
      <c r="A2" s="764" t="s">
        <v>723</v>
      </c>
      <c r="B2" s="764"/>
      <c r="C2" s="764"/>
      <c r="D2" s="764"/>
      <c r="E2" s="764"/>
      <c r="F2" s="764"/>
      <c r="G2" s="764"/>
      <c r="H2" s="764"/>
      <c r="I2" s="764"/>
      <c r="J2" s="764"/>
      <c r="K2" s="764"/>
      <c r="L2" s="764"/>
      <c r="M2" s="764"/>
    </row>
    <row r="3" spans="1:13" x14ac:dyDescent="0.2">
      <c r="A3" s="105"/>
      <c r="B3" s="105"/>
      <c r="C3" s="105"/>
      <c r="D3" s="106"/>
      <c r="E3" s="107"/>
      <c r="F3" s="69"/>
      <c r="G3" s="69"/>
      <c r="H3" s="69"/>
      <c r="I3" s="69"/>
      <c r="J3" s="566" t="s">
        <v>235</v>
      </c>
      <c r="K3" s="566"/>
      <c r="L3" s="566"/>
      <c r="M3" s="566"/>
    </row>
    <row r="4" spans="1:13" ht="17.25" customHeight="1" x14ac:dyDescent="0.2">
      <c r="A4" s="479" t="s">
        <v>133</v>
      </c>
      <c r="B4" s="479" t="s">
        <v>134</v>
      </c>
      <c r="C4" s="479" t="s">
        <v>135</v>
      </c>
      <c r="D4" s="484" t="s">
        <v>136</v>
      </c>
      <c r="E4" s="479" t="s">
        <v>132</v>
      </c>
      <c r="F4" s="493" t="s">
        <v>1080</v>
      </c>
      <c r="G4" s="895" t="s">
        <v>919</v>
      </c>
      <c r="H4" s="493" t="s">
        <v>551</v>
      </c>
      <c r="I4" s="493" t="s">
        <v>712</v>
      </c>
      <c r="J4" s="493" t="s">
        <v>137</v>
      </c>
      <c r="K4" s="493"/>
      <c r="L4" s="493"/>
      <c r="M4" s="493"/>
    </row>
    <row r="5" spans="1:13" ht="12.75" customHeight="1" x14ac:dyDescent="0.2">
      <c r="A5" s="479"/>
      <c r="B5" s="479"/>
      <c r="C5" s="479"/>
      <c r="D5" s="484"/>
      <c r="E5" s="479"/>
      <c r="F5" s="493"/>
      <c r="G5" s="895"/>
      <c r="H5" s="493"/>
      <c r="I5" s="493"/>
      <c r="J5" s="493" t="s">
        <v>138</v>
      </c>
      <c r="K5" s="135"/>
      <c r="L5" s="135"/>
      <c r="M5" s="135"/>
    </row>
    <row r="6" spans="1:13" ht="12.75" customHeight="1" x14ac:dyDescent="0.2">
      <c r="A6" s="479"/>
      <c r="B6" s="479"/>
      <c r="C6" s="479"/>
      <c r="D6" s="484"/>
      <c r="E6" s="479"/>
      <c r="F6" s="493"/>
      <c r="G6" s="895"/>
      <c r="H6" s="493"/>
      <c r="I6" s="493"/>
      <c r="J6" s="493"/>
      <c r="K6" s="494" t="s">
        <v>507</v>
      </c>
      <c r="L6" s="494" t="s">
        <v>552</v>
      </c>
      <c r="M6" s="494" t="s">
        <v>713</v>
      </c>
    </row>
    <row r="7" spans="1:13" ht="30" customHeight="1" x14ac:dyDescent="0.2">
      <c r="A7" s="479"/>
      <c r="B7" s="479"/>
      <c r="C7" s="479"/>
      <c r="D7" s="484"/>
      <c r="E7" s="479"/>
      <c r="F7" s="493"/>
      <c r="G7" s="895"/>
      <c r="H7" s="493"/>
      <c r="I7" s="493"/>
      <c r="J7" s="493"/>
      <c r="K7" s="494"/>
      <c r="L7" s="494"/>
      <c r="M7" s="494"/>
    </row>
    <row r="8" spans="1:13" ht="36" customHeight="1" x14ac:dyDescent="0.2">
      <c r="A8" s="479"/>
      <c r="B8" s="479"/>
      <c r="C8" s="479"/>
      <c r="D8" s="484"/>
      <c r="E8" s="479"/>
      <c r="F8" s="493"/>
      <c r="G8" s="895"/>
      <c r="H8" s="493"/>
      <c r="I8" s="493"/>
      <c r="J8" s="493"/>
      <c r="K8" s="494"/>
      <c r="L8" s="494"/>
      <c r="M8" s="494"/>
    </row>
    <row r="9" spans="1:13" ht="27" customHeight="1" x14ac:dyDescent="0.2">
      <c r="A9" s="483" t="s">
        <v>262</v>
      </c>
      <c r="B9" s="483"/>
      <c r="C9" s="483"/>
      <c r="D9" s="483"/>
      <c r="E9" s="483"/>
      <c r="F9" s="483"/>
      <c r="G9" s="483"/>
      <c r="H9" s="483"/>
      <c r="I9" s="483"/>
      <c r="J9" s="483"/>
      <c r="K9" s="216"/>
      <c r="L9" s="216"/>
      <c r="M9" s="216"/>
    </row>
    <row r="10" spans="1:13" ht="18" customHeight="1" x14ac:dyDescent="0.2">
      <c r="A10" s="77" t="s">
        <v>147</v>
      </c>
      <c r="B10" s="765" t="s">
        <v>352</v>
      </c>
      <c r="C10" s="765"/>
      <c r="D10" s="765"/>
      <c r="E10" s="765"/>
      <c r="F10" s="765"/>
      <c r="G10" s="765"/>
      <c r="H10" s="765"/>
      <c r="I10" s="765"/>
      <c r="J10" s="765"/>
      <c r="K10" s="257"/>
      <c r="L10" s="257"/>
      <c r="M10" s="257"/>
    </row>
    <row r="11" spans="1:13" ht="30.75" customHeight="1" x14ac:dyDescent="0.2">
      <c r="A11" s="77" t="s">
        <v>147</v>
      </c>
      <c r="B11" s="77" t="s">
        <v>147</v>
      </c>
      <c r="C11" s="758" t="s">
        <v>353</v>
      </c>
      <c r="D11" s="759"/>
      <c r="E11" s="759"/>
      <c r="F11" s="759"/>
      <c r="G11" s="759"/>
      <c r="H11" s="759"/>
      <c r="I11" s="759"/>
      <c r="J11" s="759"/>
      <c r="K11" s="759"/>
      <c r="L11" s="759"/>
      <c r="M11" s="760"/>
    </row>
    <row r="12" spans="1:13" ht="32.25" customHeight="1" x14ac:dyDescent="0.2">
      <c r="A12" s="1051" t="s">
        <v>147</v>
      </c>
      <c r="B12" s="1051" t="s">
        <v>147</v>
      </c>
      <c r="C12" s="1051" t="s">
        <v>147</v>
      </c>
      <c r="D12" s="1052" t="s">
        <v>357</v>
      </c>
      <c r="E12" s="1053" t="s">
        <v>1</v>
      </c>
      <c r="F12" s="766">
        <v>4681.3999999999996</v>
      </c>
      <c r="G12" s="1095">
        <v>5071</v>
      </c>
      <c r="H12" s="766">
        <v>5175</v>
      </c>
      <c r="I12" s="766">
        <v>5300</v>
      </c>
      <c r="J12" s="1054" t="s">
        <v>86</v>
      </c>
      <c r="K12" s="1055">
        <v>300</v>
      </c>
      <c r="L12" s="1055">
        <v>300</v>
      </c>
      <c r="M12" s="1055">
        <v>300</v>
      </c>
    </row>
    <row r="13" spans="1:13" ht="59.25" customHeight="1" x14ac:dyDescent="0.2">
      <c r="A13" s="1056"/>
      <c r="B13" s="1056"/>
      <c r="C13" s="1056"/>
      <c r="D13" s="1057"/>
      <c r="E13" s="1053"/>
      <c r="F13" s="767"/>
      <c r="G13" s="1096"/>
      <c r="H13" s="767"/>
      <c r="I13" s="767"/>
      <c r="J13" s="1054" t="s">
        <v>705</v>
      </c>
      <c r="K13" s="1055">
        <v>100</v>
      </c>
      <c r="L13" s="1055">
        <v>100</v>
      </c>
      <c r="M13" s="1055">
        <v>100</v>
      </c>
    </row>
    <row r="14" spans="1:13" ht="50.25" customHeight="1" x14ac:dyDescent="0.2">
      <c r="A14" s="1056"/>
      <c r="B14" s="1056"/>
      <c r="C14" s="1056"/>
      <c r="D14" s="1057"/>
      <c r="E14" s="1053"/>
      <c r="F14" s="767"/>
      <c r="G14" s="1096"/>
      <c r="H14" s="767"/>
      <c r="I14" s="767"/>
      <c r="J14" s="1054" t="s">
        <v>354</v>
      </c>
      <c r="K14" s="1055">
        <v>15</v>
      </c>
      <c r="L14" s="1055">
        <v>15</v>
      </c>
      <c r="M14" s="1055">
        <v>15</v>
      </c>
    </row>
    <row r="15" spans="1:13" ht="49.5" customHeight="1" x14ac:dyDescent="0.2">
      <c r="A15" s="1056"/>
      <c r="B15" s="1056"/>
      <c r="C15" s="1056"/>
      <c r="D15" s="1057"/>
      <c r="E15" s="1058" t="s">
        <v>21</v>
      </c>
      <c r="F15" s="755">
        <v>24.3</v>
      </c>
      <c r="G15" s="1097">
        <v>24.3</v>
      </c>
      <c r="H15" s="755">
        <v>24.3</v>
      </c>
      <c r="I15" s="755">
        <v>24.3</v>
      </c>
      <c r="J15" s="1054" t="s">
        <v>706</v>
      </c>
      <c r="K15" s="1059">
        <v>12</v>
      </c>
      <c r="L15" s="1059">
        <v>12</v>
      </c>
      <c r="M15" s="1059">
        <v>12</v>
      </c>
    </row>
    <row r="16" spans="1:13" ht="34.5" customHeight="1" x14ac:dyDescent="0.2">
      <c r="A16" s="1060"/>
      <c r="B16" s="1060"/>
      <c r="C16" s="1060"/>
      <c r="D16" s="1061"/>
      <c r="E16" s="1062"/>
      <c r="F16" s="756"/>
      <c r="G16" s="1098"/>
      <c r="H16" s="756"/>
      <c r="I16" s="756"/>
      <c r="J16" s="1054" t="s">
        <v>355</v>
      </c>
      <c r="K16" s="1059">
        <v>7</v>
      </c>
      <c r="L16" s="1059">
        <v>7</v>
      </c>
      <c r="M16" s="1059">
        <v>7</v>
      </c>
    </row>
    <row r="17" spans="1:13" ht="42.75" customHeight="1" x14ac:dyDescent="0.2">
      <c r="A17" s="1063" t="s">
        <v>147</v>
      </c>
      <c r="B17" s="1063" t="s">
        <v>147</v>
      </c>
      <c r="C17" s="1063" t="s">
        <v>148</v>
      </c>
      <c r="D17" s="175" t="s">
        <v>71</v>
      </c>
      <c r="E17" s="1054" t="s">
        <v>1</v>
      </c>
      <c r="F17" s="99">
        <v>171.1</v>
      </c>
      <c r="G17" s="920">
        <v>185.7</v>
      </c>
      <c r="H17" s="99">
        <v>198</v>
      </c>
      <c r="I17" s="99">
        <v>212</v>
      </c>
      <c r="J17" s="1064" t="s">
        <v>356</v>
      </c>
      <c r="K17" s="1059">
        <v>100</v>
      </c>
      <c r="L17" s="1059">
        <v>100</v>
      </c>
      <c r="M17" s="1059">
        <v>100</v>
      </c>
    </row>
    <row r="18" spans="1:13" ht="24" customHeight="1" x14ac:dyDescent="0.2">
      <c r="A18" s="1065" t="s">
        <v>147</v>
      </c>
      <c r="B18" s="1065" t="s">
        <v>147</v>
      </c>
      <c r="C18" s="1065" t="s">
        <v>149</v>
      </c>
      <c r="D18" s="1066" t="s">
        <v>359</v>
      </c>
      <c r="E18" s="818" t="s">
        <v>1</v>
      </c>
      <c r="F18" s="168">
        <v>1401</v>
      </c>
      <c r="G18" s="892">
        <v>1497.9</v>
      </c>
      <c r="H18" s="168">
        <v>1600</v>
      </c>
      <c r="I18" s="168">
        <v>1750</v>
      </c>
      <c r="J18" s="1067" t="s">
        <v>358</v>
      </c>
      <c r="K18" s="1068">
        <v>11</v>
      </c>
      <c r="L18" s="1068">
        <v>11</v>
      </c>
      <c r="M18" s="1068">
        <v>11</v>
      </c>
    </row>
    <row r="19" spans="1:13" ht="22.5" customHeight="1" x14ac:dyDescent="0.2">
      <c r="A19" s="1065"/>
      <c r="B19" s="1065"/>
      <c r="C19" s="1065"/>
      <c r="D19" s="1066"/>
      <c r="E19" s="818" t="s">
        <v>21</v>
      </c>
      <c r="F19" s="168">
        <v>58.2</v>
      </c>
      <c r="G19" s="892">
        <v>58.2</v>
      </c>
      <c r="H19" s="168">
        <v>58.2</v>
      </c>
      <c r="I19" s="168">
        <v>58.2</v>
      </c>
      <c r="J19" s="1069"/>
      <c r="K19" s="1070"/>
      <c r="L19" s="1070"/>
      <c r="M19" s="1070"/>
    </row>
    <row r="20" spans="1:13" ht="50.25" customHeight="1" x14ac:dyDescent="0.2">
      <c r="A20" s="1063" t="s">
        <v>147</v>
      </c>
      <c r="B20" s="1063" t="s">
        <v>147</v>
      </c>
      <c r="C20" s="1063" t="s">
        <v>150</v>
      </c>
      <c r="D20" s="818" t="s">
        <v>544</v>
      </c>
      <c r="E20" s="818" t="s">
        <v>1</v>
      </c>
      <c r="F20" s="168">
        <v>40</v>
      </c>
      <c r="G20" s="892">
        <v>40</v>
      </c>
      <c r="H20" s="168">
        <v>140</v>
      </c>
      <c r="I20" s="168">
        <v>140</v>
      </c>
      <c r="J20" s="1071" t="s">
        <v>827</v>
      </c>
      <c r="K20" s="1072">
        <v>2</v>
      </c>
      <c r="L20" s="1072">
        <v>3</v>
      </c>
      <c r="M20" s="1072">
        <v>3</v>
      </c>
    </row>
    <row r="21" spans="1:13" ht="24" customHeight="1" x14ac:dyDescent="0.2">
      <c r="A21" s="1112" t="s">
        <v>147</v>
      </c>
      <c r="B21" s="1112" t="s">
        <v>147</v>
      </c>
      <c r="C21" s="1111" t="s">
        <v>139</v>
      </c>
      <c r="D21" s="1111"/>
      <c r="E21" s="1111"/>
      <c r="F21" s="91">
        <f t="shared" ref="F21:I21" si="0">SUM(F12:F20)</f>
        <v>6376</v>
      </c>
      <c r="G21" s="91">
        <f t="shared" si="0"/>
        <v>6877.0999999999995</v>
      </c>
      <c r="H21" s="91">
        <f t="shared" si="0"/>
        <v>7195.5</v>
      </c>
      <c r="I21" s="91">
        <f t="shared" si="0"/>
        <v>7484.5</v>
      </c>
      <c r="J21" s="1113"/>
      <c r="K21" s="1114"/>
      <c r="L21" s="1114"/>
      <c r="M21" s="1114"/>
    </row>
    <row r="22" spans="1:13" ht="22.5" customHeight="1" x14ac:dyDescent="0.2">
      <c r="A22" s="256" t="s">
        <v>147</v>
      </c>
      <c r="B22" s="256" t="s">
        <v>148</v>
      </c>
      <c r="C22" s="761" t="s">
        <v>360</v>
      </c>
      <c r="D22" s="761"/>
      <c r="E22" s="761"/>
      <c r="F22" s="761"/>
      <c r="G22" s="761"/>
      <c r="H22" s="761"/>
      <c r="I22" s="761"/>
      <c r="J22" s="761"/>
      <c r="K22" s="46"/>
      <c r="L22" s="46"/>
      <c r="M22" s="46"/>
    </row>
    <row r="23" spans="1:13" ht="42.75" customHeight="1" x14ac:dyDescent="0.2">
      <c r="A23" s="1063" t="s">
        <v>147</v>
      </c>
      <c r="B23" s="1063" t="s">
        <v>148</v>
      </c>
      <c r="C23" s="1063" t="s">
        <v>147</v>
      </c>
      <c r="D23" s="1073" t="s">
        <v>72</v>
      </c>
      <c r="E23" s="1073" t="s">
        <v>17</v>
      </c>
      <c r="F23" s="99">
        <v>0.8</v>
      </c>
      <c r="G23" s="920">
        <v>0.8</v>
      </c>
      <c r="H23" s="99">
        <v>0.8</v>
      </c>
      <c r="I23" s="99">
        <v>0.8</v>
      </c>
      <c r="J23" s="1054" t="s">
        <v>87</v>
      </c>
      <c r="K23" s="1074">
        <v>2000</v>
      </c>
      <c r="L23" s="1074">
        <v>2000</v>
      </c>
      <c r="M23" s="1074">
        <v>2000</v>
      </c>
    </row>
    <row r="24" spans="1:13" ht="27" customHeight="1" x14ac:dyDescent="0.2">
      <c r="A24" s="1063" t="s">
        <v>147</v>
      </c>
      <c r="B24" s="1063" t="s">
        <v>148</v>
      </c>
      <c r="C24" s="1063" t="s">
        <v>148</v>
      </c>
      <c r="D24" s="1073" t="s">
        <v>73</v>
      </c>
      <c r="E24" s="1073" t="s">
        <v>17</v>
      </c>
      <c r="F24" s="99">
        <v>47.9</v>
      </c>
      <c r="G24" s="920">
        <v>47.9</v>
      </c>
      <c r="H24" s="99">
        <v>47.9</v>
      </c>
      <c r="I24" s="99">
        <v>47.9</v>
      </c>
      <c r="J24" s="1054" t="s">
        <v>88</v>
      </c>
      <c r="K24" s="1074">
        <v>700</v>
      </c>
      <c r="L24" s="1074">
        <v>700</v>
      </c>
      <c r="M24" s="1074">
        <v>700</v>
      </c>
    </row>
    <row r="25" spans="1:13" ht="29.25" customHeight="1" x14ac:dyDescent="0.2">
      <c r="A25" s="1063" t="s">
        <v>147</v>
      </c>
      <c r="B25" s="1063" t="s">
        <v>148</v>
      </c>
      <c r="C25" s="1063" t="s">
        <v>149</v>
      </c>
      <c r="D25" s="1073" t="s">
        <v>74</v>
      </c>
      <c r="E25" s="1073" t="s">
        <v>17</v>
      </c>
      <c r="F25" s="99">
        <v>35.5</v>
      </c>
      <c r="G25" s="920">
        <v>35.5</v>
      </c>
      <c r="H25" s="99">
        <v>35.5</v>
      </c>
      <c r="I25" s="99">
        <v>35.5</v>
      </c>
      <c r="J25" s="1054" t="s">
        <v>707</v>
      </c>
      <c r="K25" s="1074">
        <v>1600</v>
      </c>
      <c r="L25" s="1074">
        <v>1600</v>
      </c>
      <c r="M25" s="1074">
        <v>1600</v>
      </c>
    </row>
    <row r="26" spans="1:13" ht="37.5" customHeight="1" x14ac:dyDescent="0.2">
      <c r="A26" s="1063" t="s">
        <v>147</v>
      </c>
      <c r="B26" s="1063" t="s">
        <v>148</v>
      </c>
      <c r="C26" s="1063" t="s">
        <v>150</v>
      </c>
      <c r="D26" s="1073" t="s">
        <v>76</v>
      </c>
      <c r="E26" s="1073" t="s">
        <v>17</v>
      </c>
      <c r="F26" s="99">
        <v>9</v>
      </c>
      <c r="G26" s="920">
        <v>9</v>
      </c>
      <c r="H26" s="99">
        <v>9</v>
      </c>
      <c r="I26" s="99">
        <v>9</v>
      </c>
      <c r="J26" s="1054" t="s">
        <v>89</v>
      </c>
      <c r="K26" s="1074">
        <v>20</v>
      </c>
      <c r="L26" s="1074">
        <v>20</v>
      </c>
      <c r="M26" s="1074">
        <v>20</v>
      </c>
    </row>
    <row r="27" spans="1:13" ht="40.5" customHeight="1" x14ac:dyDescent="0.2">
      <c r="A27" s="1063" t="s">
        <v>147</v>
      </c>
      <c r="B27" s="1063" t="s">
        <v>148</v>
      </c>
      <c r="C27" s="1063" t="s">
        <v>151</v>
      </c>
      <c r="D27" s="213" t="s">
        <v>607</v>
      </c>
      <c r="E27" s="1073" t="s">
        <v>17</v>
      </c>
      <c r="F27" s="99">
        <v>20.2</v>
      </c>
      <c r="G27" s="920">
        <v>20.2</v>
      </c>
      <c r="H27" s="99">
        <v>20.2</v>
      </c>
      <c r="I27" s="99">
        <v>20.2</v>
      </c>
      <c r="J27" s="1054" t="s">
        <v>351</v>
      </c>
      <c r="K27" s="1074">
        <v>5</v>
      </c>
      <c r="L27" s="1074">
        <v>5</v>
      </c>
      <c r="M27" s="1074">
        <v>5</v>
      </c>
    </row>
    <row r="28" spans="1:13" ht="34.5" customHeight="1" x14ac:dyDescent="0.2">
      <c r="A28" s="1063" t="s">
        <v>147</v>
      </c>
      <c r="B28" s="1063" t="s">
        <v>148</v>
      </c>
      <c r="C28" s="1063" t="s">
        <v>152</v>
      </c>
      <c r="D28" s="1073" t="s">
        <v>91</v>
      </c>
      <c r="E28" s="1073" t="s">
        <v>17</v>
      </c>
      <c r="F28" s="1075">
        <v>19.5</v>
      </c>
      <c r="G28" s="1099">
        <v>19.5</v>
      </c>
      <c r="H28" s="1075">
        <v>19.5</v>
      </c>
      <c r="I28" s="1075">
        <v>19.5</v>
      </c>
      <c r="J28" s="1054" t="s">
        <v>92</v>
      </c>
      <c r="K28" s="1074">
        <v>10</v>
      </c>
      <c r="L28" s="1074">
        <v>10</v>
      </c>
      <c r="M28" s="1074">
        <v>10</v>
      </c>
    </row>
    <row r="29" spans="1:13" ht="31.5" customHeight="1" x14ac:dyDescent="0.2">
      <c r="A29" s="1063" t="s">
        <v>147</v>
      </c>
      <c r="B29" s="1063" t="s">
        <v>148</v>
      </c>
      <c r="C29" s="1063" t="s">
        <v>153</v>
      </c>
      <c r="D29" s="1073" t="s">
        <v>77</v>
      </c>
      <c r="E29" s="1073" t="s">
        <v>17</v>
      </c>
      <c r="F29" s="99">
        <v>12.2</v>
      </c>
      <c r="G29" s="920">
        <v>12.2</v>
      </c>
      <c r="H29" s="99">
        <v>12.2</v>
      </c>
      <c r="I29" s="99">
        <v>12.2</v>
      </c>
      <c r="J29" s="1054" t="s">
        <v>93</v>
      </c>
      <c r="K29" s="1074">
        <v>800</v>
      </c>
      <c r="L29" s="1074">
        <v>800</v>
      </c>
      <c r="M29" s="1074">
        <v>800</v>
      </c>
    </row>
    <row r="30" spans="1:13" ht="30" customHeight="1" x14ac:dyDescent="0.2">
      <c r="A30" s="1063" t="s">
        <v>147</v>
      </c>
      <c r="B30" s="1063" t="s">
        <v>148</v>
      </c>
      <c r="C30" s="1063" t="s">
        <v>154</v>
      </c>
      <c r="D30" s="1073" t="s">
        <v>78</v>
      </c>
      <c r="E30" s="1073" t="s">
        <v>17</v>
      </c>
      <c r="F30" s="99">
        <v>1.2</v>
      </c>
      <c r="G30" s="920">
        <v>1.2</v>
      </c>
      <c r="H30" s="99">
        <v>1.2</v>
      </c>
      <c r="I30" s="99">
        <v>1.2</v>
      </c>
      <c r="J30" s="1054" t="s">
        <v>87</v>
      </c>
      <c r="K30" s="1074">
        <v>12</v>
      </c>
      <c r="L30" s="1074">
        <v>12</v>
      </c>
      <c r="M30" s="1074">
        <v>12</v>
      </c>
    </row>
    <row r="31" spans="1:13" ht="45.75" customHeight="1" x14ac:dyDescent="0.2">
      <c r="A31" s="1063" t="s">
        <v>147</v>
      </c>
      <c r="B31" s="1063" t="s">
        <v>148</v>
      </c>
      <c r="C31" s="1063" t="s">
        <v>155</v>
      </c>
      <c r="D31" s="1073" t="s">
        <v>79</v>
      </c>
      <c r="E31" s="175" t="s">
        <v>17</v>
      </c>
      <c r="F31" s="99">
        <v>0</v>
      </c>
      <c r="G31" s="920">
        <v>0</v>
      </c>
      <c r="H31" s="99">
        <v>0</v>
      </c>
      <c r="I31" s="99">
        <v>0</v>
      </c>
      <c r="J31" s="1064" t="s">
        <v>217</v>
      </c>
      <c r="K31" s="1076">
        <v>1</v>
      </c>
      <c r="L31" s="1076">
        <v>1</v>
      </c>
      <c r="M31" s="1076">
        <v>1</v>
      </c>
    </row>
    <row r="32" spans="1:13" ht="58.5" customHeight="1" x14ac:dyDescent="0.2">
      <c r="A32" s="1077" t="s">
        <v>147</v>
      </c>
      <c r="B32" s="1077" t="s">
        <v>148</v>
      </c>
      <c r="C32" s="1077" t="s">
        <v>156</v>
      </c>
      <c r="D32" s="1073" t="s">
        <v>346</v>
      </c>
      <c r="E32" s="1073" t="s">
        <v>17</v>
      </c>
      <c r="F32" s="99">
        <v>5</v>
      </c>
      <c r="G32" s="920">
        <v>5</v>
      </c>
      <c r="H32" s="99">
        <v>5</v>
      </c>
      <c r="I32" s="99">
        <v>5</v>
      </c>
      <c r="J32" s="1054" t="s">
        <v>94</v>
      </c>
      <c r="K32" s="1076">
        <v>11</v>
      </c>
      <c r="L32" s="1076">
        <v>11</v>
      </c>
      <c r="M32" s="1076">
        <v>11</v>
      </c>
    </row>
    <row r="33" spans="1:13" ht="58.5" customHeight="1" x14ac:dyDescent="0.2">
      <c r="A33" s="1077" t="s">
        <v>147</v>
      </c>
      <c r="B33" s="1077" t="s">
        <v>148</v>
      </c>
      <c r="C33" s="1077" t="s">
        <v>157</v>
      </c>
      <c r="D33" s="1073" t="s">
        <v>1072</v>
      </c>
      <c r="E33" s="1073" t="s">
        <v>17</v>
      </c>
      <c r="F33" s="99">
        <v>0</v>
      </c>
      <c r="G33" s="920">
        <v>6.3</v>
      </c>
      <c r="H33" s="99">
        <v>0</v>
      </c>
      <c r="I33" s="99">
        <v>0</v>
      </c>
      <c r="J33" s="1054"/>
      <c r="K33" s="1076"/>
      <c r="L33" s="1076"/>
      <c r="M33" s="1076"/>
    </row>
    <row r="34" spans="1:13" ht="18" customHeight="1" x14ac:dyDescent="0.2">
      <c r="A34" s="1063" t="s">
        <v>147</v>
      </c>
      <c r="B34" s="1063" t="s">
        <v>148</v>
      </c>
      <c r="C34" s="757" t="s">
        <v>139</v>
      </c>
      <c r="D34" s="757"/>
      <c r="E34" s="757"/>
      <c r="F34" s="92">
        <f>SUM(F23:F33)</f>
        <v>151.29999999999995</v>
      </c>
      <c r="G34" s="92">
        <f>SUM(G23:G33)</f>
        <v>157.59999999999997</v>
      </c>
      <c r="H34" s="92">
        <f>SUM(H23:H33)</f>
        <v>151.29999999999995</v>
      </c>
      <c r="I34" s="92">
        <f>SUM(I23:I33)</f>
        <v>151.29999999999995</v>
      </c>
      <c r="J34" s="1054"/>
      <c r="K34" s="1074"/>
      <c r="L34" s="1074"/>
      <c r="M34" s="1074"/>
    </row>
    <row r="35" spans="1:13" ht="20.25" customHeight="1" x14ac:dyDescent="0.2">
      <c r="A35" s="256" t="s">
        <v>147</v>
      </c>
      <c r="B35" s="256" t="s">
        <v>149</v>
      </c>
      <c r="C35" s="761" t="s">
        <v>95</v>
      </c>
      <c r="D35" s="761"/>
      <c r="E35" s="761"/>
      <c r="F35" s="761"/>
      <c r="G35" s="761"/>
      <c r="H35" s="761"/>
      <c r="I35" s="761"/>
      <c r="J35" s="761"/>
      <c r="K35" s="254"/>
      <c r="L35" s="254"/>
      <c r="M35" s="254"/>
    </row>
    <row r="36" spans="1:13" ht="42.75" customHeight="1" x14ac:dyDescent="0.2">
      <c r="A36" s="1063" t="s">
        <v>147</v>
      </c>
      <c r="B36" s="1078" t="s">
        <v>149</v>
      </c>
      <c r="C36" s="1078" t="s">
        <v>147</v>
      </c>
      <c r="D36" s="818" t="s">
        <v>923</v>
      </c>
      <c r="E36" s="818" t="s">
        <v>1</v>
      </c>
      <c r="F36" s="99">
        <v>120</v>
      </c>
      <c r="G36" s="920">
        <v>120</v>
      </c>
      <c r="H36" s="99">
        <v>120</v>
      </c>
      <c r="I36" s="99">
        <v>120</v>
      </c>
      <c r="J36" s="1064" t="s">
        <v>96</v>
      </c>
      <c r="K36" s="1074">
        <v>100</v>
      </c>
      <c r="L36" s="1074">
        <v>100</v>
      </c>
      <c r="M36" s="1074">
        <v>100</v>
      </c>
    </row>
    <row r="37" spans="1:13" ht="30" customHeight="1" x14ac:dyDescent="0.2">
      <c r="A37" s="1063" t="s">
        <v>147</v>
      </c>
      <c r="B37" s="1078" t="s">
        <v>149</v>
      </c>
      <c r="C37" s="1078" t="s">
        <v>148</v>
      </c>
      <c r="D37" s="818" t="s">
        <v>1073</v>
      </c>
      <c r="E37" s="818" t="s">
        <v>1</v>
      </c>
      <c r="F37" s="99">
        <v>21.6</v>
      </c>
      <c r="G37" s="920">
        <v>21.6</v>
      </c>
      <c r="H37" s="99">
        <v>21.6</v>
      </c>
      <c r="I37" s="99">
        <v>21.6</v>
      </c>
      <c r="J37" s="1064" t="s">
        <v>97</v>
      </c>
      <c r="K37" s="1074">
        <v>100</v>
      </c>
      <c r="L37" s="1074">
        <v>100</v>
      </c>
      <c r="M37" s="1074">
        <v>100</v>
      </c>
    </row>
    <row r="38" spans="1:13" ht="29.25" customHeight="1" x14ac:dyDescent="0.2">
      <c r="A38" s="1079" t="s">
        <v>147</v>
      </c>
      <c r="B38" s="1080" t="s">
        <v>149</v>
      </c>
      <c r="C38" s="1080" t="s">
        <v>149</v>
      </c>
      <c r="D38" s="486" t="s">
        <v>881</v>
      </c>
      <c r="E38" s="818" t="s">
        <v>1</v>
      </c>
      <c r="F38" s="99">
        <v>110</v>
      </c>
      <c r="G38" s="1100">
        <v>230</v>
      </c>
      <c r="H38" s="99">
        <v>400</v>
      </c>
      <c r="I38" s="99">
        <v>400</v>
      </c>
      <c r="J38" s="1081" t="s">
        <v>319</v>
      </c>
      <c r="K38" s="1082">
        <v>100</v>
      </c>
      <c r="L38" s="1082">
        <v>100</v>
      </c>
      <c r="M38" s="1082">
        <v>100</v>
      </c>
    </row>
    <row r="39" spans="1:13" ht="19.5" customHeight="1" x14ac:dyDescent="0.2">
      <c r="A39" s="1079"/>
      <c r="B39" s="1080"/>
      <c r="C39" s="1080"/>
      <c r="D39" s="486"/>
      <c r="E39" s="818" t="s">
        <v>1</v>
      </c>
      <c r="F39" s="99">
        <v>48.1</v>
      </c>
      <c r="G39" s="920">
        <v>48.1</v>
      </c>
      <c r="H39" s="99">
        <v>48.1</v>
      </c>
      <c r="I39" s="99">
        <v>48.3</v>
      </c>
      <c r="J39" s="1081"/>
      <c r="K39" s="1082"/>
      <c r="L39" s="1082"/>
      <c r="M39" s="1082"/>
    </row>
    <row r="40" spans="1:13" ht="18" customHeight="1" x14ac:dyDescent="0.2">
      <c r="A40" s="1079"/>
      <c r="B40" s="1080"/>
      <c r="C40" s="1080"/>
      <c r="D40" s="486"/>
      <c r="E40" s="818" t="s">
        <v>1</v>
      </c>
      <c r="F40" s="99">
        <v>0</v>
      </c>
      <c r="G40" s="920">
        <v>0</v>
      </c>
      <c r="H40" s="99">
        <v>0</v>
      </c>
      <c r="I40" s="99">
        <v>0</v>
      </c>
      <c r="J40" s="1081"/>
      <c r="K40" s="1082"/>
      <c r="L40" s="1082"/>
      <c r="M40" s="1082"/>
    </row>
    <row r="41" spans="1:13" ht="21.75" customHeight="1" x14ac:dyDescent="0.2">
      <c r="A41" s="1079"/>
      <c r="B41" s="1080"/>
      <c r="C41" s="1080"/>
      <c r="D41" s="486"/>
      <c r="E41" s="818" t="s">
        <v>14</v>
      </c>
      <c r="F41" s="349">
        <v>1836.7</v>
      </c>
      <c r="G41" s="920">
        <v>1836.7</v>
      </c>
      <c r="H41" s="349">
        <v>1523.2</v>
      </c>
      <c r="I41" s="349">
        <v>1293.7</v>
      </c>
      <c r="J41" s="1081"/>
      <c r="K41" s="1082"/>
      <c r="L41" s="1082"/>
      <c r="M41" s="1082"/>
    </row>
    <row r="42" spans="1:13" ht="26.25" customHeight="1" x14ac:dyDescent="0.2">
      <c r="A42" s="1083" t="s">
        <v>147</v>
      </c>
      <c r="B42" s="1084" t="s">
        <v>149</v>
      </c>
      <c r="C42" s="1084" t="s">
        <v>150</v>
      </c>
      <c r="D42" s="1085" t="s">
        <v>98</v>
      </c>
      <c r="E42" s="818" t="s">
        <v>1</v>
      </c>
      <c r="F42" s="349">
        <v>1050</v>
      </c>
      <c r="G42" s="920">
        <v>1050</v>
      </c>
      <c r="H42" s="349">
        <v>1150</v>
      </c>
      <c r="I42" s="349">
        <v>1150</v>
      </c>
      <c r="J42" s="1086" t="s">
        <v>99</v>
      </c>
      <c r="K42" s="1087">
        <v>100</v>
      </c>
      <c r="L42" s="1087">
        <v>100</v>
      </c>
      <c r="M42" s="1087">
        <v>100</v>
      </c>
    </row>
    <row r="43" spans="1:13" ht="67.5" customHeight="1" x14ac:dyDescent="0.2">
      <c r="A43" s="1063" t="s">
        <v>147</v>
      </c>
      <c r="B43" s="1078" t="s">
        <v>149</v>
      </c>
      <c r="C43" s="1078" t="s">
        <v>151</v>
      </c>
      <c r="D43" s="818" t="s">
        <v>494</v>
      </c>
      <c r="E43" s="818" t="s">
        <v>17</v>
      </c>
      <c r="F43" s="99">
        <v>0</v>
      </c>
      <c r="G43" s="920">
        <v>0</v>
      </c>
      <c r="H43" s="99">
        <v>0</v>
      </c>
      <c r="I43" s="99">
        <v>0</v>
      </c>
      <c r="J43" s="1059" t="s">
        <v>648</v>
      </c>
      <c r="K43" s="1074"/>
      <c r="L43" s="1074"/>
      <c r="M43" s="1074"/>
    </row>
    <row r="44" spans="1:13" ht="67.5" customHeight="1" x14ac:dyDescent="0.2">
      <c r="A44" s="1063" t="s">
        <v>147</v>
      </c>
      <c r="B44" s="1078" t="s">
        <v>149</v>
      </c>
      <c r="C44" s="1078" t="s">
        <v>152</v>
      </c>
      <c r="D44" s="818" t="s">
        <v>708</v>
      </c>
      <c r="E44" s="818" t="s">
        <v>17</v>
      </c>
      <c r="F44" s="99">
        <v>0</v>
      </c>
      <c r="G44" s="920">
        <v>19.100000000000001</v>
      </c>
      <c r="H44" s="99">
        <v>0</v>
      </c>
      <c r="I44" s="99">
        <v>0</v>
      </c>
      <c r="J44" s="1059" t="s">
        <v>709</v>
      </c>
      <c r="K44" s="1088" t="s">
        <v>924</v>
      </c>
      <c r="L44" s="1074"/>
      <c r="M44" s="1074"/>
    </row>
    <row r="45" spans="1:13" ht="20.25" customHeight="1" x14ac:dyDescent="0.2">
      <c r="A45" s="1106" t="s">
        <v>147</v>
      </c>
      <c r="B45" s="1106" t="s">
        <v>149</v>
      </c>
      <c r="C45" s="1107" t="s">
        <v>139</v>
      </c>
      <c r="D45" s="1107"/>
      <c r="E45" s="1107"/>
      <c r="F45" s="92">
        <f>SUM(F36:F44)</f>
        <v>3186.4</v>
      </c>
      <c r="G45" s="92">
        <f>SUM(G36:G44)</f>
        <v>3325.5</v>
      </c>
      <c r="H45" s="92">
        <f>SUM(H36:H44)</f>
        <v>3262.9</v>
      </c>
      <c r="I45" s="92">
        <f>SUM(I36:I44)</f>
        <v>3033.6</v>
      </c>
      <c r="J45" s="1108"/>
      <c r="K45" s="1109"/>
      <c r="L45" s="1109"/>
      <c r="M45" s="1109"/>
    </row>
    <row r="46" spans="1:13" ht="18.75" customHeight="1" x14ac:dyDescent="0.2">
      <c r="A46" s="1106" t="s">
        <v>147</v>
      </c>
      <c r="B46" s="1111" t="s">
        <v>140</v>
      </c>
      <c r="C46" s="1111"/>
      <c r="D46" s="1111"/>
      <c r="E46" s="1111"/>
      <c r="F46" s="93">
        <f>+F45+F34+F21</f>
        <v>9713.7000000000007</v>
      </c>
      <c r="G46" s="93">
        <f>+G45+G34+G21</f>
        <v>10360.199999999999</v>
      </c>
      <c r="H46" s="93">
        <f>+H45+H34+H21</f>
        <v>10609.7</v>
      </c>
      <c r="I46" s="93">
        <f>+I45+I34+I21</f>
        <v>10669.4</v>
      </c>
      <c r="J46" s="1108"/>
      <c r="K46" s="1109"/>
      <c r="L46" s="1109"/>
      <c r="M46" s="1109"/>
    </row>
    <row r="47" spans="1:13" ht="18.75" customHeight="1" x14ac:dyDescent="0.2">
      <c r="A47" s="256" t="s">
        <v>148</v>
      </c>
      <c r="B47" s="763" t="s">
        <v>481</v>
      </c>
      <c r="C47" s="763"/>
      <c r="D47" s="763"/>
      <c r="E47" s="763"/>
      <c r="F47" s="763"/>
      <c r="G47" s="763"/>
      <c r="H47" s="763"/>
      <c r="I47" s="763"/>
      <c r="J47" s="763"/>
      <c r="K47" s="254"/>
      <c r="L47" s="254"/>
      <c r="M47" s="254"/>
    </row>
    <row r="48" spans="1:13" ht="21" customHeight="1" x14ac:dyDescent="0.2">
      <c r="A48" s="256" t="s">
        <v>148</v>
      </c>
      <c r="B48" s="330" t="s">
        <v>147</v>
      </c>
      <c r="C48" s="763" t="s">
        <v>460</v>
      </c>
      <c r="D48" s="763"/>
      <c r="E48" s="763"/>
      <c r="F48" s="763"/>
      <c r="G48" s="763"/>
      <c r="H48" s="763"/>
      <c r="I48" s="763"/>
      <c r="J48" s="763"/>
      <c r="K48" s="254"/>
      <c r="L48" s="254"/>
      <c r="M48" s="254"/>
    </row>
    <row r="49" spans="1:13" ht="93.75" customHeight="1" x14ac:dyDescent="0.2">
      <c r="A49" s="1063" t="s">
        <v>148</v>
      </c>
      <c r="B49" s="1078" t="s">
        <v>147</v>
      </c>
      <c r="C49" s="1078" t="s">
        <v>147</v>
      </c>
      <c r="D49" s="818" t="s">
        <v>482</v>
      </c>
      <c r="E49" s="818" t="s">
        <v>1</v>
      </c>
      <c r="F49" s="99">
        <v>29</v>
      </c>
      <c r="G49" s="920">
        <v>29</v>
      </c>
      <c r="H49" s="99">
        <v>29</v>
      </c>
      <c r="I49" s="99">
        <v>29</v>
      </c>
      <c r="J49" s="1064" t="s">
        <v>568</v>
      </c>
      <c r="K49" s="33">
        <v>100</v>
      </c>
      <c r="L49" s="33">
        <v>100</v>
      </c>
      <c r="M49" s="33">
        <v>100</v>
      </c>
    </row>
    <row r="50" spans="1:13" ht="19.5" customHeight="1" x14ac:dyDescent="0.2">
      <c r="A50" s="1063" t="s">
        <v>148</v>
      </c>
      <c r="B50" s="1106" t="s">
        <v>147</v>
      </c>
      <c r="C50" s="1107" t="s">
        <v>139</v>
      </c>
      <c r="D50" s="1107"/>
      <c r="E50" s="1107"/>
      <c r="F50" s="92">
        <f t="shared" ref="F50:I50" si="1">+F49</f>
        <v>29</v>
      </c>
      <c r="G50" s="92">
        <f t="shared" ref="G50" si="2">+G49</f>
        <v>29</v>
      </c>
      <c r="H50" s="92">
        <f t="shared" ref="H50" si="3">+H49</f>
        <v>29</v>
      </c>
      <c r="I50" s="92">
        <f t="shared" si="1"/>
        <v>29</v>
      </c>
      <c r="J50" s="1108"/>
      <c r="K50" s="1109"/>
      <c r="L50" s="1109"/>
      <c r="M50" s="1109"/>
    </row>
    <row r="51" spans="1:13" ht="17.25" customHeight="1" x14ac:dyDescent="0.2">
      <c r="A51" s="256" t="s">
        <v>148</v>
      </c>
      <c r="B51" s="256" t="s">
        <v>148</v>
      </c>
      <c r="C51" s="761" t="s">
        <v>100</v>
      </c>
      <c r="D51" s="761"/>
      <c r="E51" s="761"/>
      <c r="F51" s="761"/>
      <c r="G51" s="761"/>
      <c r="H51" s="761"/>
      <c r="I51" s="761"/>
      <c r="J51" s="761"/>
      <c r="K51" s="254"/>
      <c r="L51" s="254"/>
      <c r="M51" s="254"/>
    </row>
    <row r="52" spans="1:13" ht="29.25" customHeight="1" x14ac:dyDescent="0.2">
      <c r="A52" s="1063" t="s">
        <v>148</v>
      </c>
      <c r="B52" s="1063" t="s">
        <v>148</v>
      </c>
      <c r="C52" s="1063" t="s">
        <v>147</v>
      </c>
      <c r="D52" s="1073" t="s">
        <v>80</v>
      </c>
      <c r="E52" s="1073" t="s">
        <v>1</v>
      </c>
      <c r="F52" s="99">
        <v>20</v>
      </c>
      <c r="G52" s="920">
        <v>20</v>
      </c>
      <c r="H52" s="99">
        <v>20</v>
      </c>
      <c r="I52" s="99">
        <v>20</v>
      </c>
      <c r="J52" s="1054" t="s">
        <v>485</v>
      </c>
      <c r="K52" s="1076">
        <v>59</v>
      </c>
      <c r="L52" s="1076">
        <v>59</v>
      </c>
      <c r="M52" s="1076">
        <v>59</v>
      </c>
    </row>
    <row r="53" spans="1:13" ht="28.5" customHeight="1" x14ac:dyDescent="0.2">
      <c r="A53" s="1063" t="s">
        <v>148</v>
      </c>
      <c r="B53" s="1063" t="s">
        <v>148</v>
      </c>
      <c r="C53" s="1063" t="s">
        <v>148</v>
      </c>
      <c r="D53" s="1089" t="s">
        <v>81</v>
      </c>
      <c r="E53" s="1073" t="s">
        <v>1</v>
      </c>
      <c r="F53" s="99">
        <v>15</v>
      </c>
      <c r="G53" s="920">
        <v>15</v>
      </c>
      <c r="H53" s="99">
        <v>15</v>
      </c>
      <c r="I53" s="99">
        <v>15</v>
      </c>
      <c r="J53" s="1064" t="s">
        <v>710</v>
      </c>
      <c r="K53" s="1076">
        <v>4</v>
      </c>
      <c r="L53" s="1076">
        <v>4</v>
      </c>
      <c r="M53" s="1076">
        <v>4</v>
      </c>
    </row>
    <row r="54" spans="1:13" ht="15.75" customHeight="1" x14ac:dyDescent="0.2">
      <c r="A54" s="1110" t="s">
        <v>148</v>
      </c>
      <c r="B54" s="1110" t="s">
        <v>148</v>
      </c>
      <c r="C54" s="1107" t="s">
        <v>139</v>
      </c>
      <c r="D54" s="1107"/>
      <c r="E54" s="1107"/>
      <c r="F54" s="94">
        <f t="shared" ref="F54:I54" si="4">SUM(F52:F53)</f>
        <v>35</v>
      </c>
      <c r="G54" s="94">
        <f t="shared" ref="G54" si="5">SUM(G52:G53)</f>
        <v>35</v>
      </c>
      <c r="H54" s="94">
        <f t="shared" si="4"/>
        <v>35</v>
      </c>
      <c r="I54" s="94">
        <f t="shared" si="4"/>
        <v>35</v>
      </c>
      <c r="J54" s="1108"/>
      <c r="K54" s="1109"/>
      <c r="L54" s="1109"/>
      <c r="M54" s="1109"/>
    </row>
    <row r="55" spans="1:13" ht="14.25" x14ac:dyDescent="0.2">
      <c r="A55" s="1110" t="s">
        <v>148</v>
      </c>
      <c r="B55" s="1111" t="s">
        <v>140</v>
      </c>
      <c r="C55" s="1111"/>
      <c r="D55" s="1111"/>
      <c r="E55" s="1111"/>
      <c r="F55" s="91">
        <f t="shared" ref="F55:I55" si="6">+F54+F50</f>
        <v>64</v>
      </c>
      <c r="G55" s="91">
        <f t="shared" ref="G55" si="7">+G54+G50</f>
        <v>64</v>
      </c>
      <c r="H55" s="91">
        <f t="shared" ref="H55" si="8">+H54+H50</f>
        <v>64</v>
      </c>
      <c r="I55" s="91">
        <f t="shared" si="6"/>
        <v>64</v>
      </c>
      <c r="J55" s="1108"/>
      <c r="K55" s="1109"/>
      <c r="L55" s="1109"/>
      <c r="M55" s="1109"/>
    </row>
    <row r="56" spans="1:13" ht="34.5" customHeight="1" x14ac:dyDescent="0.2">
      <c r="A56" s="256" t="s">
        <v>149</v>
      </c>
      <c r="B56" s="758" t="s">
        <v>543</v>
      </c>
      <c r="C56" s="759"/>
      <c r="D56" s="759"/>
      <c r="E56" s="759"/>
      <c r="F56" s="759"/>
      <c r="G56" s="759"/>
      <c r="H56" s="759"/>
      <c r="I56" s="759"/>
      <c r="J56" s="759"/>
      <c r="K56" s="759"/>
      <c r="L56" s="759"/>
      <c r="M56" s="760"/>
    </row>
    <row r="57" spans="1:13" ht="18" customHeight="1" x14ac:dyDescent="0.2">
      <c r="A57" s="256" t="s">
        <v>149</v>
      </c>
      <c r="B57" s="255" t="s">
        <v>147</v>
      </c>
      <c r="C57" s="1101" t="s">
        <v>198</v>
      </c>
      <c r="D57" s="1102"/>
      <c r="E57" s="1102"/>
      <c r="F57" s="1102"/>
      <c r="G57" s="1102"/>
      <c r="H57" s="1102"/>
      <c r="I57" s="1102"/>
      <c r="J57" s="1102"/>
      <c r="K57" s="1102"/>
      <c r="L57" s="1102"/>
      <c r="M57" s="1103"/>
    </row>
    <row r="58" spans="1:13" ht="63" customHeight="1" x14ac:dyDescent="0.2">
      <c r="A58" s="1063" t="s">
        <v>149</v>
      </c>
      <c r="B58" s="1063" t="s">
        <v>147</v>
      </c>
      <c r="C58" s="1063" t="s">
        <v>147</v>
      </c>
      <c r="D58" s="818" t="s">
        <v>253</v>
      </c>
      <c r="E58" s="1073" t="s">
        <v>1</v>
      </c>
      <c r="F58" s="1090">
        <v>161.5</v>
      </c>
      <c r="G58" s="1104">
        <v>161.5</v>
      </c>
      <c r="H58" s="1090">
        <v>200</v>
      </c>
      <c r="I58" s="1090">
        <v>230</v>
      </c>
      <c r="J58" s="1064" t="s">
        <v>318</v>
      </c>
      <c r="K58" s="1076">
        <v>50</v>
      </c>
      <c r="L58" s="1076">
        <v>50</v>
      </c>
      <c r="M58" s="1076">
        <v>50</v>
      </c>
    </row>
    <row r="59" spans="1:13" x14ac:dyDescent="0.2">
      <c r="A59" s="1110" t="s">
        <v>149</v>
      </c>
      <c r="B59" s="1110" t="s">
        <v>147</v>
      </c>
      <c r="C59" s="1107" t="s">
        <v>139</v>
      </c>
      <c r="D59" s="1107"/>
      <c r="E59" s="1107"/>
      <c r="F59" s="92">
        <f>SUM(F58:F58)</f>
        <v>161.5</v>
      </c>
      <c r="G59" s="92">
        <f>SUM(G58:G58)</f>
        <v>161.5</v>
      </c>
      <c r="H59" s="92">
        <f>SUM(H58:H58)</f>
        <v>200</v>
      </c>
      <c r="I59" s="92">
        <f>SUM(I58:I58)</f>
        <v>230</v>
      </c>
      <c r="J59" s="1108"/>
      <c r="K59" s="1109"/>
      <c r="L59" s="1109"/>
      <c r="M59" s="1109"/>
    </row>
    <row r="60" spans="1:13" ht="14.25" x14ac:dyDescent="0.2">
      <c r="A60" s="1110" t="s">
        <v>149</v>
      </c>
      <c r="B60" s="1111" t="s">
        <v>140</v>
      </c>
      <c r="C60" s="1111"/>
      <c r="D60" s="1111"/>
      <c r="E60" s="1111"/>
      <c r="F60" s="93">
        <f t="shared" ref="F60:I60" si="9">+F59</f>
        <v>161.5</v>
      </c>
      <c r="G60" s="93">
        <f t="shared" ref="G60" si="10">+G59</f>
        <v>161.5</v>
      </c>
      <c r="H60" s="93">
        <f t="shared" ref="H60" si="11">+H59</f>
        <v>200</v>
      </c>
      <c r="I60" s="93">
        <f t="shared" si="9"/>
        <v>230</v>
      </c>
      <c r="J60" s="1108"/>
      <c r="K60" s="1109"/>
      <c r="L60" s="1109"/>
      <c r="M60" s="1109"/>
    </row>
    <row r="61" spans="1:13" ht="16.5" customHeight="1" x14ac:dyDescent="0.2">
      <c r="A61" s="256" t="s">
        <v>150</v>
      </c>
      <c r="B61" s="761" t="s">
        <v>347</v>
      </c>
      <c r="C61" s="761"/>
      <c r="D61" s="761"/>
      <c r="E61" s="761"/>
      <c r="F61" s="761"/>
      <c r="G61" s="761"/>
      <c r="H61" s="761"/>
      <c r="I61" s="761"/>
      <c r="J61" s="761"/>
      <c r="K61" s="254"/>
      <c r="L61" s="254"/>
      <c r="M61" s="254"/>
    </row>
    <row r="62" spans="1:13" ht="18" customHeight="1" x14ac:dyDescent="0.2">
      <c r="A62" s="256" t="s">
        <v>150</v>
      </c>
      <c r="B62" s="255" t="s">
        <v>147</v>
      </c>
      <c r="C62" s="761" t="s">
        <v>348</v>
      </c>
      <c r="D62" s="761"/>
      <c r="E62" s="761"/>
      <c r="F62" s="761"/>
      <c r="G62" s="761"/>
      <c r="H62" s="761"/>
      <c r="I62" s="761"/>
      <c r="J62" s="761"/>
      <c r="K62" s="254"/>
      <c r="L62" s="254"/>
      <c r="M62" s="254"/>
    </row>
    <row r="63" spans="1:13" ht="44.25" customHeight="1" x14ac:dyDescent="0.2">
      <c r="A63" s="1063" t="s">
        <v>150</v>
      </c>
      <c r="B63" s="1063" t="s">
        <v>147</v>
      </c>
      <c r="C63" s="1063" t="s">
        <v>147</v>
      </c>
      <c r="D63" s="213" t="s">
        <v>143</v>
      </c>
      <c r="E63" s="1073" t="s">
        <v>1</v>
      </c>
      <c r="F63" s="1075">
        <v>12</v>
      </c>
      <c r="G63" s="1099">
        <v>12</v>
      </c>
      <c r="H63" s="1075">
        <v>12</v>
      </c>
      <c r="I63" s="1075">
        <v>12</v>
      </c>
      <c r="J63" s="1054" t="s">
        <v>38</v>
      </c>
      <c r="K63" s="1074">
        <v>20</v>
      </c>
      <c r="L63" s="1074">
        <v>20</v>
      </c>
      <c r="M63" s="1074">
        <v>20</v>
      </c>
    </row>
    <row r="64" spans="1:13" ht="47.25" customHeight="1" x14ac:dyDescent="0.2">
      <c r="A64" s="1065" t="s">
        <v>150</v>
      </c>
      <c r="B64" s="1065" t="s">
        <v>147</v>
      </c>
      <c r="C64" s="1065" t="s">
        <v>148</v>
      </c>
      <c r="D64" s="817" t="s">
        <v>349</v>
      </c>
      <c r="E64" s="1054" t="s">
        <v>1</v>
      </c>
      <c r="F64" s="1075">
        <v>92</v>
      </c>
      <c r="G64" s="1099">
        <v>93.4</v>
      </c>
      <c r="H64" s="1075">
        <v>100</v>
      </c>
      <c r="I64" s="1075">
        <v>100</v>
      </c>
      <c r="J64" s="1081" t="s">
        <v>237</v>
      </c>
      <c r="K64" s="820">
        <v>27</v>
      </c>
      <c r="L64" s="820">
        <v>27</v>
      </c>
      <c r="M64" s="820">
        <v>27</v>
      </c>
    </row>
    <row r="65" spans="1:13" ht="30" customHeight="1" x14ac:dyDescent="0.2">
      <c r="A65" s="1065"/>
      <c r="B65" s="1065"/>
      <c r="C65" s="1065"/>
      <c r="D65" s="817"/>
      <c r="E65" s="1054" t="s">
        <v>17</v>
      </c>
      <c r="F65" s="1075">
        <v>1234.5999999999999</v>
      </c>
      <c r="G65" s="1099">
        <v>1234.5999999999999</v>
      </c>
      <c r="H65" s="1075">
        <v>1285</v>
      </c>
      <c r="I65" s="1075">
        <v>1330</v>
      </c>
      <c r="J65" s="1081"/>
      <c r="K65" s="1091"/>
      <c r="L65" s="1091"/>
      <c r="M65" s="1091"/>
    </row>
    <row r="66" spans="1:13" ht="26.25" customHeight="1" x14ac:dyDescent="0.2">
      <c r="A66" s="1065"/>
      <c r="B66" s="1065"/>
      <c r="C66" s="1065"/>
      <c r="D66" s="817"/>
      <c r="E66" s="1054" t="s">
        <v>21</v>
      </c>
      <c r="F66" s="1075">
        <v>1.1000000000000001</v>
      </c>
      <c r="G66" s="1099">
        <v>1.1000000000000001</v>
      </c>
      <c r="H66" s="1075">
        <v>1.1000000000000001</v>
      </c>
      <c r="I66" s="1075">
        <v>1.1000000000000001</v>
      </c>
      <c r="J66" s="1081"/>
      <c r="K66" s="823"/>
      <c r="L66" s="823"/>
      <c r="M66" s="823"/>
    </row>
    <row r="67" spans="1:13" ht="44.25" customHeight="1" x14ac:dyDescent="0.2">
      <c r="A67" s="1063" t="s">
        <v>150</v>
      </c>
      <c r="B67" s="1063" t="s">
        <v>147</v>
      </c>
      <c r="C67" s="1063" t="s">
        <v>149</v>
      </c>
      <c r="D67" s="1073" t="s">
        <v>75</v>
      </c>
      <c r="E67" s="1073" t="s">
        <v>17</v>
      </c>
      <c r="F67" s="99">
        <v>57.8</v>
      </c>
      <c r="G67" s="920">
        <v>57.8</v>
      </c>
      <c r="H67" s="99">
        <v>57.8</v>
      </c>
      <c r="I67" s="99">
        <v>57.8</v>
      </c>
      <c r="J67" s="1064" t="s">
        <v>711</v>
      </c>
      <c r="K67" s="1074">
        <v>100</v>
      </c>
      <c r="L67" s="1074">
        <v>100</v>
      </c>
      <c r="M67" s="1074">
        <v>100</v>
      </c>
    </row>
    <row r="68" spans="1:13" ht="36.75" customHeight="1" x14ac:dyDescent="0.2">
      <c r="A68" s="1063" t="s">
        <v>150</v>
      </c>
      <c r="B68" s="1063" t="s">
        <v>147</v>
      </c>
      <c r="C68" s="1063" t="s">
        <v>150</v>
      </c>
      <c r="D68" s="1073" t="s">
        <v>32</v>
      </c>
      <c r="E68" s="1073" t="s">
        <v>17</v>
      </c>
      <c r="F68" s="99">
        <v>32.299999999999997</v>
      </c>
      <c r="G68" s="920">
        <v>32.6</v>
      </c>
      <c r="H68" s="99">
        <v>32.299999999999997</v>
      </c>
      <c r="I68" s="99">
        <v>32.299999999999997</v>
      </c>
      <c r="J68" s="1054" t="s">
        <v>90</v>
      </c>
      <c r="K68" s="1074">
        <v>1</v>
      </c>
      <c r="L68" s="1074">
        <v>1</v>
      </c>
      <c r="M68" s="1074">
        <v>1</v>
      </c>
    </row>
    <row r="69" spans="1:13" ht="57" customHeight="1" x14ac:dyDescent="0.2">
      <c r="A69" s="1063" t="s">
        <v>150</v>
      </c>
      <c r="B69" s="1063" t="s">
        <v>147</v>
      </c>
      <c r="C69" s="1063" t="s">
        <v>151</v>
      </c>
      <c r="D69" s="1073" t="s">
        <v>483</v>
      </c>
      <c r="E69" s="1073" t="s">
        <v>1</v>
      </c>
      <c r="F69" s="99">
        <v>18</v>
      </c>
      <c r="G69" s="920">
        <v>18</v>
      </c>
      <c r="H69" s="99">
        <v>0</v>
      </c>
      <c r="I69" s="99">
        <v>0</v>
      </c>
      <c r="J69" s="1064" t="s">
        <v>665</v>
      </c>
      <c r="K69" s="1076" t="s">
        <v>666</v>
      </c>
      <c r="L69" s="1074"/>
      <c r="M69" s="1074"/>
    </row>
    <row r="70" spans="1:13" ht="41.25" customHeight="1" x14ac:dyDescent="0.2">
      <c r="A70" s="1063" t="s">
        <v>150</v>
      </c>
      <c r="B70" s="1063" t="s">
        <v>147</v>
      </c>
      <c r="C70" s="1063" t="s">
        <v>152</v>
      </c>
      <c r="D70" s="818" t="s">
        <v>542</v>
      </c>
      <c r="E70" s="1073" t="s">
        <v>1</v>
      </c>
      <c r="F70" s="1075">
        <v>141.9</v>
      </c>
      <c r="G70" s="1099">
        <v>141.9</v>
      </c>
      <c r="H70" s="1075">
        <v>170</v>
      </c>
      <c r="I70" s="1075">
        <v>170</v>
      </c>
      <c r="J70" s="1054" t="s">
        <v>350</v>
      </c>
      <c r="K70" s="1076">
        <v>67</v>
      </c>
      <c r="L70" s="1076">
        <v>77</v>
      </c>
      <c r="M70" s="1076">
        <v>77</v>
      </c>
    </row>
    <row r="71" spans="1:13" ht="39.75" customHeight="1" x14ac:dyDescent="0.2">
      <c r="A71" s="1063" t="s">
        <v>150</v>
      </c>
      <c r="B71" s="1063" t="s">
        <v>147</v>
      </c>
      <c r="C71" s="1063" t="s">
        <v>153</v>
      </c>
      <c r="D71" s="818" t="s">
        <v>541</v>
      </c>
      <c r="E71" s="1073" t="s">
        <v>1</v>
      </c>
      <c r="F71" s="1075">
        <v>10</v>
      </c>
      <c r="G71" s="1099">
        <v>10</v>
      </c>
      <c r="H71" s="1075">
        <v>10</v>
      </c>
      <c r="I71" s="1075">
        <v>10</v>
      </c>
      <c r="J71" s="1054" t="s">
        <v>350</v>
      </c>
      <c r="K71" s="1076">
        <v>64</v>
      </c>
      <c r="L71" s="1076">
        <v>74</v>
      </c>
      <c r="M71" s="1076">
        <v>84</v>
      </c>
    </row>
    <row r="72" spans="1:13" ht="17.25" customHeight="1" x14ac:dyDescent="0.2">
      <c r="A72" s="1110" t="s">
        <v>150</v>
      </c>
      <c r="B72" s="1110" t="s">
        <v>148</v>
      </c>
      <c r="C72" s="1107" t="s">
        <v>139</v>
      </c>
      <c r="D72" s="1107"/>
      <c r="E72" s="1107"/>
      <c r="F72" s="94">
        <f>SUM(F63:F71)</f>
        <v>1599.6999999999998</v>
      </c>
      <c r="G72" s="94">
        <f>SUM(G63:G71)</f>
        <v>1601.3999999999999</v>
      </c>
      <c r="H72" s="94">
        <f>SUM(H63:H71)</f>
        <v>1668.1999999999998</v>
      </c>
      <c r="I72" s="94">
        <f>SUM(I63:I71)</f>
        <v>1713.1999999999998</v>
      </c>
      <c r="J72" s="1108"/>
      <c r="K72" s="1109"/>
      <c r="L72" s="1109"/>
      <c r="M72" s="1109"/>
    </row>
    <row r="73" spans="1:13" ht="15.75" customHeight="1" x14ac:dyDescent="0.2">
      <c r="A73" s="1110" t="s">
        <v>150</v>
      </c>
      <c r="B73" s="1111" t="s">
        <v>140</v>
      </c>
      <c r="C73" s="1111"/>
      <c r="D73" s="1111"/>
      <c r="E73" s="1111"/>
      <c r="F73" s="91">
        <f t="shared" ref="F73:I73" si="12">+F72</f>
        <v>1599.6999999999998</v>
      </c>
      <c r="G73" s="91">
        <f t="shared" ref="G73" si="13">+G72</f>
        <v>1601.3999999999999</v>
      </c>
      <c r="H73" s="91">
        <f t="shared" ref="H73" si="14">+H72</f>
        <v>1668.1999999999998</v>
      </c>
      <c r="I73" s="91">
        <f t="shared" si="12"/>
        <v>1713.1999999999998</v>
      </c>
      <c r="J73" s="1108"/>
      <c r="K73" s="1109"/>
      <c r="L73" s="1109"/>
      <c r="M73" s="1109"/>
    </row>
    <row r="74" spans="1:13" ht="21.75" customHeight="1" x14ac:dyDescent="0.2">
      <c r="A74" s="754" t="s">
        <v>141</v>
      </c>
      <c r="B74" s="754"/>
      <c r="C74" s="754"/>
      <c r="D74" s="754"/>
      <c r="E74" s="754"/>
      <c r="F74" s="41">
        <f>+F73+F60+F55+F46</f>
        <v>11538.900000000001</v>
      </c>
      <c r="G74" s="41">
        <f>+G73+G60+G55+G46</f>
        <v>12187.099999999999</v>
      </c>
      <c r="H74" s="41">
        <f>+H73+H60+H55+H46</f>
        <v>12541.900000000001</v>
      </c>
      <c r="I74" s="41">
        <f>+I73+I60+I55+I46</f>
        <v>12676.599999999999</v>
      </c>
      <c r="J74" s="1092"/>
      <c r="K74" s="1093"/>
      <c r="L74" s="1093"/>
      <c r="M74" s="1093"/>
    </row>
    <row r="75" spans="1:13" ht="18" customHeight="1" x14ac:dyDescent="0.2">
      <c r="A75" s="769" t="s">
        <v>142</v>
      </c>
      <c r="B75" s="769"/>
      <c r="C75" s="769"/>
      <c r="D75" s="769"/>
      <c r="E75" s="769"/>
      <c r="F75" s="1075"/>
      <c r="G75" s="1075"/>
      <c r="H75" s="1075"/>
      <c r="I75" s="1075"/>
      <c r="J75" s="1092"/>
      <c r="K75" s="1093"/>
      <c r="L75" s="1093"/>
      <c r="M75" s="1093"/>
    </row>
    <row r="76" spans="1:13" ht="19.5" customHeight="1" x14ac:dyDescent="0.2">
      <c r="A76" s="498" t="s">
        <v>19</v>
      </c>
      <c r="B76" s="498"/>
      <c r="C76" s="498"/>
      <c r="D76" s="498"/>
      <c r="E76" s="498"/>
      <c r="F76" s="42">
        <f t="shared" ref="F76:I76" si="15">SUM(F77:F82)</f>
        <v>11538.900000000001</v>
      </c>
      <c r="G76" s="42">
        <f t="shared" si="15"/>
        <v>12187.100000000002</v>
      </c>
      <c r="H76" s="42">
        <f t="shared" si="15"/>
        <v>12541.900000000001</v>
      </c>
      <c r="I76" s="42">
        <f t="shared" si="15"/>
        <v>12676.6</v>
      </c>
      <c r="J76" s="1092"/>
      <c r="K76" s="1093"/>
      <c r="L76" s="1093"/>
      <c r="M76" s="1093"/>
    </row>
    <row r="77" spans="1:13" ht="15" customHeight="1" x14ac:dyDescent="0.2">
      <c r="A77" s="762" t="s">
        <v>205</v>
      </c>
      <c r="B77" s="762"/>
      <c r="C77" s="762"/>
      <c r="D77" s="762"/>
      <c r="E77" s="762"/>
      <c r="F77" s="1075">
        <f>+F70+F64+F63+F58+F53+F52+F49+F42+F38+F37+F36+F18+F17+F12+F69+F71+F39+F20+F40</f>
        <v>8142.6</v>
      </c>
      <c r="G77" s="1099">
        <f>+G70+G64+G63+G58+G53+G52+G49+G42+G38+G37+G36+G18+G17+G12+G69+G71+G39+G20+G40</f>
        <v>8765.1</v>
      </c>
      <c r="H77" s="1075">
        <f>+H70+H64+H63+H58+H53+H52+H49+H42+H38+H37+H36+H18+H17+H12+H69+H71+H39+H20+H40</f>
        <v>9408.7000000000007</v>
      </c>
      <c r="I77" s="1075">
        <f>+I70+I64+I63+I58+I53+I52+I49+I42+I38+I37+I36+I18+I17+I12+I69+I71+I39+I20+I40</f>
        <v>9727.9</v>
      </c>
      <c r="J77" s="1092"/>
      <c r="K77" s="1093"/>
      <c r="L77" s="1093"/>
      <c r="M77" s="1093"/>
    </row>
    <row r="78" spans="1:13" ht="12.75" customHeight="1" x14ac:dyDescent="0.2">
      <c r="A78" s="762" t="s">
        <v>206</v>
      </c>
      <c r="B78" s="762"/>
      <c r="C78" s="762"/>
      <c r="D78" s="762"/>
      <c r="E78" s="762"/>
      <c r="F78" s="1075">
        <f t="shared" ref="F78:I78" si="16">+F68+F67+F65+F32+F31+F30+F29+F28+F27+F26+F25+F24+F23+F43+F44+F33</f>
        <v>1476</v>
      </c>
      <c r="G78" s="1099">
        <f t="shared" si="16"/>
        <v>1501.7</v>
      </c>
      <c r="H78" s="1075">
        <f t="shared" si="16"/>
        <v>1526.4</v>
      </c>
      <c r="I78" s="1075">
        <f t="shared" si="16"/>
        <v>1571.4</v>
      </c>
      <c r="J78" s="1092"/>
      <c r="K78" s="1092"/>
      <c r="L78" s="1092"/>
      <c r="M78" s="1092"/>
    </row>
    <row r="79" spans="1:13" ht="12.75" customHeight="1" x14ac:dyDescent="0.2">
      <c r="A79" s="762" t="s">
        <v>207</v>
      </c>
      <c r="B79" s="762"/>
      <c r="C79" s="762"/>
      <c r="D79" s="762"/>
      <c r="E79" s="762"/>
      <c r="F79" s="1075"/>
      <c r="G79" s="1099"/>
      <c r="H79" s="1075"/>
      <c r="I79" s="1075"/>
      <c r="J79" s="1092"/>
      <c r="K79" s="1093"/>
      <c r="L79" s="1093"/>
      <c r="M79" s="1093"/>
    </row>
    <row r="80" spans="1:13" ht="12.75" customHeight="1" x14ac:dyDescent="0.2">
      <c r="A80" s="762" t="s">
        <v>208</v>
      </c>
      <c r="B80" s="762"/>
      <c r="C80" s="762"/>
      <c r="D80" s="762"/>
      <c r="E80" s="762"/>
      <c r="F80" s="1075">
        <f>+F15+F19+F66</f>
        <v>83.6</v>
      </c>
      <c r="G80" s="1099">
        <f>+G15+G19+G66</f>
        <v>83.6</v>
      </c>
      <c r="H80" s="1075">
        <f>+H15+H19+H66</f>
        <v>83.6</v>
      </c>
      <c r="I80" s="1075">
        <f>+I15+I19+I66</f>
        <v>83.6</v>
      </c>
      <c r="J80" s="1092"/>
      <c r="K80" s="1093"/>
      <c r="L80" s="1093"/>
      <c r="M80" s="1093"/>
    </row>
    <row r="81" spans="1:13" ht="14.25" customHeight="1" x14ac:dyDescent="0.2">
      <c r="A81" s="762" t="s">
        <v>209</v>
      </c>
      <c r="B81" s="762"/>
      <c r="C81" s="762"/>
      <c r="D81" s="762"/>
      <c r="E81" s="762"/>
      <c r="F81" s="1075">
        <f>+F41</f>
        <v>1836.7</v>
      </c>
      <c r="G81" s="1099">
        <f>+G41</f>
        <v>1836.7</v>
      </c>
      <c r="H81" s="1075">
        <f>+H41</f>
        <v>1523.2</v>
      </c>
      <c r="I81" s="1075">
        <f>+I41</f>
        <v>1293.7</v>
      </c>
      <c r="J81" s="1092"/>
      <c r="K81" s="1093"/>
      <c r="L81" s="1093"/>
      <c r="M81" s="1093"/>
    </row>
    <row r="82" spans="1:13" ht="12.75" customHeight="1" x14ac:dyDescent="0.2">
      <c r="A82" s="762" t="s">
        <v>210</v>
      </c>
      <c r="B82" s="762"/>
      <c r="C82" s="762"/>
      <c r="D82" s="762"/>
      <c r="E82" s="762"/>
      <c r="F82" s="1075"/>
      <c r="G82" s="1099"/>
      <c r="H82" s="1075"/>
      <c r="I82" s="1075"/>
      <c r="J82" s="1092"/>
      <c r="K82" s="1093"/>
      <c r="L82" s="1093"/>
      <c r="M82" s="1093"/>
    </row>
    <row r="83" spans="1:13" ht="15" customHeight="1" x14ac:dyDescent="0.2">
      <c r="A83" s="768" t="s">
        <v>18</v>
      </c>
      <c r="B83" s="768"/>
      <c r="C83" s="768"/>
      <c r="D83" s="768"/>
      <c r="E83" s="768"/>
      <c r="F83" s="43">
        <f t="shared" ref="F83:I83" si="17">SUM(F84:F87)</f>
        <v>0</v>
      </c>
      <c r="G83" s="43">
        <f t="shared" si="17"/>
        <v>0</v>
      </c>
      <c r="H83" s="43">
        <f t="shared" si="17"/>
        <v>0</v>
      </c>
      <c r="I83" s="43">
        <f t="shared" si="17"/>
        <v>0</v>
      </c>
      <c r="J83" s="1092"/>
      <c r="K83" s="1093"/>
      <c r="L83" s="1093"/>
      <c r="M83" s="1093"/>
    </row>
    <row r="84" spans="1:13" ht="14.25" customHeight="1" x14ac:dyDescent="0.2">
      <c r="A84" s="762" t="s">
        <v>211</v>
      </c>
      <c r="B84" s="762"/>
      <c r="C84" s="762"/>
      <c r="D84" s="762"/>
      <c r="E84" s="762"/>
      <c r="F84" s="1075"/>
      <c r="G84" s="1099"/>
      <c r="H84" s="1075"/>
      <c r="I84" s="1075"/>
      <c r="J84" s="1092"/>
      <c r="K84" s="1093"/>
      <c r="L84" s="1093"/>
      <c r="M84" s="1093"/>
    </row>
    <row r="85" spans="1:13" ht="12.75" customHeight="1" x14ac:dyDescent="0.2">
      <c r="A85" s="762" t="s">
        <v>212</v>
      </c>
      <c r="B85" s="762"/>
      <c r="C85" s="762"/>
      <c r="D85" s="762"/>
      <c r="E85" s="762"/>
      <c r="F85" s="1075"/>
      <c r="G85" s="1099"/>
      <c r="H85" s="1075"/>
      <c r="I85" s="1075"/>
      <c r="J85" s="1092"/>
      <c r="K85" s="1093"/>
      <c r="L85" s="1093"/>
      <c r="M85" s="1093"/>
    </row>
    <row r="86" spans="1:13" ht="12.75" customHeight="1" x14ac:dyDescent="0.2">
      <c r="A86" s="762" t="s">
        <v>213</v>
      </c>
      <c r="B86" s="762"/>
      <c r="C86" s="762"/>
      <c r="D86" s="762"/>
      <c r="E86" s="762"/>
      <c r="F86" s="1075"/>
      <c r="G86" s="1099"/>
      <c r="H86" s="1075"/>
      <c r="I86" s="1075"/>
      <c r="J86" s="1092"/>
      <c r="K86" s="1093"/>
      <c r="L86" s="1093"/>
      <c r="M86" s="1093"/>
    </row>
    <row r="87" spans="1:13" ht="12.75" customHeight="1" x14ac:dyDescent="0.2">
      <c r="A87" s="762" t="s">
        <v>214</v>
      </c>
      <c r="B87" s="762"/>
      <c r="C87" s="762"/>
      <c r="D87" s="762"/>
      <c r="E87" s="762"/>
      <c r="F87" s="1094"/>
      <c r="G87" s="1105"/>
      <c r="H87" s="1094"/>
      <c r="I87" s="1094"/>
      <c r="J87" s="1092"/>
      <c r="K87" s="1093"/>
      <c r="L87" s="1093"/>
      <c r="M87" s="1093"/>
    </row>
    <row r="88" spans="1:13" s="13" customFormat="1" ht="15.75" customHeight="1" x14ac:dyDescent="0.2">
      <c r="A88" s="476" t="s">
        <v>1074</v>
      </c>
      <c r="B88" s="476"/>
      <c r="C88" s="476"/>
      <c r="D88" s="476"/>
      <c r="E88" s="476"/>
      <c r="F88" s="476"/>
      <c r="G88" s="476"/>
      <c r="H88" s="476"/>
      <c r="I88" s="155"/>
      <c r="J88" s="44"/>
      <c r="K88" s="64"/>
      <c r="L88" s="64"/>
      <c r="M88" s="64"/>
    </row>
    <row r="89" spans="1:13" x14ac:dyDescent="0.2">
      <c r="F89" s="13"/>
      <c r="H89" s="13"/>
      <c r="I89" s="13"/>
    </row>
    <row r="90" spans="1:13" x14ac:dyDescent="0.2">
      <c r="F90" s="13"/>
      <c r="H90" s="13"/>
      <c r="I90" s="13"/>
    </row>
    <row r="91" spans="1:13" x14ac:dyDescent="0.2">
      <c r="F91" s="13"/>
      <c r="H91" s="13"/>
      <c r="I91" s="13"/>
    </row>
    <row r="92" spans="1:13" x14ac:dyDescent="0.2">
      <c r="F92" s="13"/>
      <c r="H92" s="13"/>
      <c r="I92" s="13"/>
    </row>
  </sheetData>
  <mergeCells count="93">
    <mergeCell ref="A88:H88"/>
    <mergeCell ref="L64:L66"/>
    <mergeCell ref="K18:K19"/>
    <mergeCell ref="G4:G8"/>
    <mergeCell ref="G12:G14"/>
    <mergeCell ref="G15:G16"/>
    <mergeCell ref="I12:I14"/>
    <mergeCell ref="I15:I16"/>
    <mergeCell ref="A9:J9"/>
    <mergeCell ref="A18:A19"/>
    <mergeCell ref="J4:M4"/>
    <mergeCell ref="C4:C8"/>
    <mergeCell ref="K6:K8"/>
    <mergeCell ref="E4:E8"/>
    <mergeCell ref="A12:A16"/>
    <mergeCell ref="A87:E87"/>
    <mergeCell ref="D18:D19"/>
    <mergeCell ref="A85:E85"/>
    <mergeCell ref="A83:E83"/>
    <mergeCell ref="A79:E79"/>
    <mergeCell ref="A76:E76"/>
    <mergeCell ref="A78:E78"/>
    <mergeCell ref="B73:E73"/>
    <mergeCell ref="A75:E75"/>
    <mergeCell ref="A80:E80"/>
    <mergeCell ref="A77:E77"/>
    <mergeCell ref="C54:E54"/>
    <mergeCell ref="B47:J47"/>
    <mergeCell ref="A38:A41"/>
    <mergeCell ref="H12:H14"/>
    <mergeCell ref="L6:L8"/>
    <mergeCell ref="L18:L19"/>
    <mergeCell ref="D4:D8"/>
    <mergeCell ref="H4:H8"/>
    <mergeCell ref="F12:F14"/>
    <mergeCell ref="C62:J62"/>
    <mergeCell ref="C50:E50"/>
    <mergeCell ref="C51:J51"/>
    <mergeCell ref="J5:J8"/>
    <mergeCell ref="B60:E60"/>
    <mergeCell ref="D12:D16"/>
    <mergeCell ref="B12:B16"/>
    <mergeCell ref="E12:E14"/>
    <mergeCell ref="B10:J10"/>
    <mergeCell ref="C12:C16"/>
    <mergeCell ref="F4:F8"/>
    <mergeCell ref="B56:M56"/>
    <mergeCell ref="B4:B8"/>
    <mergeCell ref="J64:J66"/>
    <mergeCell ref="B64:B66"/>
    <mergeCell ref="C45:E45"/>
    <mergeCell ref="A86:E86"/>
    <mergeCell ref="A82:E82"/>
    <mergeCell ref="A84:E84"/>
    <mergeCell ref="A81:E81"/>
    <mergeCell ref="A64:A66"/>
    <mergeCell ref="C59:E59"/>
    <mergeCell ref="C64:C66"/>
    <mergeCell ref="C57:M57"/>
    <mergeCell ref="C48:J48"/>
    <mergeCell ref="B61:J61"/>
    <mergeCell ref="B55:E55"/>
    <mergeCell ref="C72:E72"/>
    <mergeCell ref="K1:M1"/>
    <mergeCell ref="M38:M41"/>
    <mergeCell ref="E15:E16"/>
    <mergeCell ref="I4:I8"/>
    <mergeCell ref="M6:M8"/>
    <mergeCell ref="M18:M19"/>
    <mergeCell ref="J18:J19"/>
    <mergeCell ref="C22:J22"/>
    <mergeCell ref="C21:E21"/>
    <mergeCell ref="C35:J35"/>
    <mergeCell ref="J38:J41"/>
    <mergeCell ref="D38:D41"/>
    <mergeCell ref="J3:M3"/>
    <mergeCell ref="A2:M2"/>
    <mergeCell ref="A4:A8"/>
    <mergeCell ref="K38:K41"/>
    <mergeCell ref="A74:E74"/>
    <mergeCell ref="M64:M66"/>
    <mergeCell ref="D64:D66"/>
    <mergeCell ref="H15:H16"/>
    <mergeCell ref="F15:F16"/>
    <mergeCell ref="C34:E34"/>
    <mergeCell ref="B38:B41"/>
    <mergeCell ref="B18:B19"/>
    <mergeCell ref="C18:C19"/>
    <mergeCell ref="B46:E46"/>
    <mergeCell ref="L38:L41"/>
    <mergeCell ref="K64:K66"/>
    <mergeCell ref="C11:M11"/>
    <mergeCell ref="C38:C41"/>
  </mergeCells>
  <phoneticPr fontId="15" type="noConversion"/>
  <pageMargins left="0.19685039370078741" right="0.19685039370078741" top="0.19685039370078741" bottom="0.19685039370078741" header="0" footer="0"/>
  <pageSetup paperSize="9"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M29"/>
  <sheetViews>
    <sheetView tabSelected="1" zoomScale="85" zoomScaleNormal="85" workbookViewId="0">
      <selection activeCell="M13" sqref="M13"/>
    </sheetView>
  </sheetViews>
  <sheetFormatPr defaultColWidth="9.140625" defaultRowHeight="15.75" x14ac:dyDescent="0.25"/>
  <cols>
    <col min="1" max="3" width="9.140625" style="197"/>
    <col min="4" max="4" width="13" style="197" customWidth="1"/>
    <col min="5" max="5" width="24" style="197" customWidth="1"/>
    <col min="6" max="6" width="15.140625" style="197" customWidth="1"/>
    <col min="7" max="7" width="15.140625" style="289" customWidth="1"/>
    <col min="8" max="9" width="15.42578125" style="197" customWidth="1"/>
    <col min="10" max="16384" width="9.140625" style="4"/>
  </cols>
  <sheetData>
    <row r="1" spans="1:9" ht="19.5" customHeight="1" x14ac:dyDescent="0.25">
      <c r="F1" s="198"/>
      <c r="G1" s="287"/>
      <c r="H1" s="305"/>
      <c r="I1" s="385" t="s">
        <v>531</v>
      </c>
    </row>
    <row r="2" spans="1:9" ht="21" customHeight="1" x14ac:dyDescent="0.2">
      <c r="A2" s="779" t="s">
        <v>832</v>
      </c>
      <c r="B2" s="779"/>
      <c r="C2" s="779"/>
      <c r="D2" s="779"/>
      <c r="E2" s="779"/>
      <c r="F2" s="779"/>
      <c r="G2" s="779"/>
      <c r="H2" s="779"/>
      <c r="I2" s="779"/>
    </row>
    <row r="3" spans="1:9" x14ac:dyDescent="0.2">
      <c r="A3" s="258"/>
      <c r="B3" s="258"/>
      <c r="C3" s="258"/>
      <c r="D3" s="258"/>
      <c r="E3" s="258"/>
      <c r="F3" s="258"/>
      <c r="G3" s="288"/>
      <c r="H3" s="297"/>
      <c r="I3" s="297" t="s">
        <v>235</v>
      </c>
    </row>
    <row r="4" spans="1:9" ht="12.75" customHeight="1" x14ac:dyDescent="0.2">
      <c r="A4" s="781" t="s">
        <v>132</v>
      </c>
      <c r="B4" s="781"/>
      <c r="C4" s="781"/>
      <c r="D4" s="781"/>
      <c r="E4" s="781"/>
      <c r="F4" s="780" t="s">
        <v>506</v>
      </c>
      <c r="G4" s="1116" t="s">
        <v>919</v>
      </c>
      <c r="H4" s="780" t="s">
        <v>551</v>
      </c>
      <c r="I4" s="780" t="s">
        <v>712</v>
      </c>
    </row>
    <row r="5" spans="1:9" ht="12.75" customHeight="1" x14ac:dyDescent="0.2">
      <c r="A5" s="781"/>
      <c r="B5" s="781"/>
      <c r="C5" s="781"/>
      <c r="D5" s="781"/>
      <c r="E5" s="781"/>
      <c r="F5" s="780"/>
      <c r="G5" s="1116"/>
      <c r="H5" s="780"/>
      <c r="I5" s="780"/>
    </row>
    <row r="6" spans="1:9" ht="12.75" customHeight="1" x14ac:dyDescent="0.2">
      <c r="A6" s="781"/>
      <c r="B6" s="781"/>
      <c r="C6" s="781"/>
      <c r="D6" s="781"/>
      <c r="E6" s="781"/>
      <c r="F6" s="780"/>
      <c r="G6" s="1116"/>
      <c r="H6" s="780"/>
      <c r="I6" s="780"/>
    </row>
    <row r="7" spans="1:9" ht="12.75" customHeight="1" x14ac:dyDescent="0.2">
      <c r="A7" s="781"/>
      <c r="B7" s="781"/>
      <c r="C7" s="781"/>
      <c r="D7" s="781"/>
      <c r="E7" s="781"/>
      <c r="F7" s="780"/>
      <c r="G7" s="1116"/>
      <c r="H7" s="780"/>
      <c r="I7" s="780"/>
    </row>
    <row r="8" spans="1:9" ht="69.75" customHeight="1" x14ac:dyDescent="0.2">
      <c r="A8" s="781"/>
      <c r="B8" s="781"/>
      <c r="C8" s="781"/>
      <c r="D8" s="781"/>
      <c r="E8" s="781"/>
      <c r="F8" s="780"/>
      <c r="G8" s="1116"/>
      <c r="H8" s="780"/>
      <c r="I8" s="780"/>
    </row>
    <row r="9" spans="1:9" ht="20.25" customHeight="1" x14ac:dyDescent="0.2">
      <c r="A9" s="785" t="s">
        <v>265</v>
      </c>
      <c r="B9" s="786"/>
      <c r="C9" s="786"/>
      <c r="D9" s="786"/>
      <c r="E9" s="787"/>
      <c r="F9" s="41">
        <f>+'01šviet.'!F91+'02sveikat.'!F67+'03social.'!F97+'04sport.'!F55+'05kultura'!F91+'06turizm_paveld'!F49+'07Infrastr.'!F137+'08aplinkosauga'!F54+'09ž.ū.'!F47+'10verslas'!F29+'11valdym.'!F74</f>
        <v>110533.85</v>
      </c>
      <c r="G9" s="41">
        <f>+'01šviet.'!G91+'02sveikat.'!G67+'03social.'!G97+'04sport.'!G55+'05kultura'!G91+'06turizm_paveld'!G49+'07Infrastr.'!G137+'08aplinkosauga'!G54+'09ž.ū.'!G47+'10verslas'!G29+'11valdym.'!G74</f>
        <v>119634.75</v>
      </c>
      <c r="H9" s="41">
        <f>+'01šviet.'!H91+'02sveikat.'!H67+'03social.'!H97+'04sport.'!H55+'05kultura'!H91+'06turizm_paveld'!H49+'07Infrastr.'!H137+'08aplinkosauga'!H54+'09ž.ū.'!H47+'10verslas'!H29+'11valdym.'!H74</f>
        <v>116914.69999999998</v>
      </c>
      <c r="I9" s="41">
        <f>+'01šviet.'!I91+'02sveikat.'!I67+'03social.'!I97+'04sport.'!I55+'05kultura'!I91+'06turizm_paveld'!I49+'07Infrastr.'!I137+'08aplinkosauga'!I54+'09ž.ū.'!I47+'10verslas'!I29+'11valdym.'!I74</f>
        <v>119385.4</v>
      </c>
    </row>
    <row r="10" spans="1:9" ht="20.25" customHeight="1" x14ac:dyDescent="0.2">
      <c r="A10" s="782" t="s">
        <v>142</v>
      </c>
      <c r="B10" s="783"/>
      <c r="C10" s="783"/>
      <c r="D10" s="783"/>
      <c r="E10" s="784"/>
      <c r="F10" s="1117">
        <f>+'01šviet.'!F92+'02sveikat.'!F68+'03social.'!F98+'04sport.'!F56+'05kultura'!F92+'06turizm_paveld'!F50+'07Infrastr.'!F138+'08aplinkosauga'!F55+'09ž.ū.'!F48+'10verslas'!F30+'11valdym.'!F75</f>
        <v>0</v>
      </c>
      <c r="G10" s="151">
        <f>+'01šviet.'!G92+'02sveikat.'!G68+'03social.'!G98+'04sport.'!G56+'05kultura'!G92+'06turizm_paveld'!G50+'07Infrastr.'!G138+'08aplinkosauga'!G55+'09ž.ū.'!G48+'10verslas'!G30+'11valdym.'!G75</f>
        <v>0</v>
      </c>
      <c r="H10" s="1117">
        <f>+'01šviet.'!H92+'02sveikat.'!H68+'03social.'!H98+'04sport.'!H56+'05kultura'!H92+'06turizm_paveld'!H50+'07Infrastr.'!H138+'08aplinkosauga'!H55+'09ž.ū.'!H48+'10verslas'!H30+'11valdym.'!H75</f>
        <v>0</v>
      </c>
      <c r="I10" s="1117">
        <f>+'01šviet.'!I92+'02sveikat.'!I68+'03social.'!I98+'04sport.'!I56+'05kultura'!I92+'06turizm_paveld'!I50+'07Infrastr.'!I138+'08aplinkosauga'!I55+'09ž.ū.'!I48+'10verslas'!I30+'11valdym.'!I75</f>
        <v>0</v>
      </c>
    </row>
    <row r="11" spans="1:9" ht="20.25" customHeight="1" x14ac:dyDescent="0.2">
      <c r="A11" s="776" t="s">
        <v>19</v>
      </c>
      <c r="B11" s="777"/>
      <c r="C11" s="777"/>
      <c r="D11" s="777"/>
      <c r="E11" s="778"/>
      <c r="F11" s="41">
        <f>+'01šviet.'!F93+'02sveikat.'!F69+'03social.'!F99+'04sport.'!F57+'05kultura'!F93+'06turizm_paveld'!F51+'07Infrastr.'!F139+'08aplinkosauga'!F56+'09ž.ū.'!F49+'10verslas'!F31+'11valdym.'!F76</f>
        <v>90307.799999999988</v>
      </c>
      <c r="G11" s="41">
        <f>+'01šviet.'!G93+'02sveikat.'!G69+'03social.'!G99+'04sport.'!G57+'05kultura'!G93+'06turizm_paveld'!G51+'07Infrastr.'!G139+'08aplinkosauga'!G56+'09ž.ū.'!G49+'10verslas'!G31+'11valdym.'!G76</f>
        <v>98137.799999999974</v>
      </c>
      <c r="H11" s="41">
        <f>+'01šviet.'!H93+'02sveikat.'!H69+'03social.'!H99+'04sport.'!H57+'05kultura'!H93+'06turizm_paveld'!H51+'07Infrastr.'!H139+'08aplinkosauga'!H56+'09ž.ū.'!H49+'10verslas'!H31+'11valdym.'!H76</f>
        <v>97209.699999999983</v>
      </c>
      <c r="I11" s="41">
        <f>+'01šviet.'!I93+'02sveikat.'!I69+'03social.'!I99+'04sport.'!I57+'05kultura'!I93+'06turizm_paveld'!I51+'07Infrastr.'!I139+'08aplinkosauga'!I56+'09ž.ū.'!I49+'10verslas'!I31+'11valdym.'!I76</f>
        <v>97935.299999999988</v>
      </c>
    </row>
    <row r="12" spans="1:9" ht="20.25" customHeight="1" x14ac:dyDescent="0.2">
      <c r="A12" s="770" t="s">
        <v>608</v>
      </c>
      <c r="B12" s="771"/>
      <c r="C12" s="771"/>
      <c r="D12" s="771"/>
      <c r="E12" s="772"/>
      <c r="F12" s="151">
        <f>+'01šviet.'!F94+'02sveikat.'!F70+'03social.'!F100+'04sport.'!F58+'05kultura'!F94+'06turizm_paveld'!F52+'07Infrastr.'!F140+'08aplinkosauga'!F57+'09ž.ū.'!F50+'10verslas'!F32+'11valdym.'!F77</f>
        <v>51241.4</v>
      </c>
      <c r="G12" s="1115">
        <f>+'01šviet.'!G94+'02sveikat.'!G70+'03social.'!G100+'04sport.'!G58+'05kultura'!G94+'06turizm_paveld'!G52+'07Infrastr.'!G140+'08aplinkosauga'!G57+'09ž.ū.'!G50+'10verslas'!G32+'11valdym.'!G77</f>
        <v>54072.700000000004</v>
      </c>
      <c r="H12" s="151">
        <f>+'01šviet.'!H94+'02sveikat.'!H70+'03social.'!H100+'04sport.'!H58+'05kultura'!H94+'06turizm_paveld'!H52+'07Infrastr.'!H140+'08aplinkosauga'!H57+'09ž.ū.'!H50+'10verslas'!H32+'11valdym.'!H77</f>
        <v>60320.799999999988</v>
      </c>
      <c r="I12" s="151">
        <f>+'01šviet.'!I94+'02sveikat.'!I70+'03social.'!I100+'04sport.'!I58+'05kultura'!I94+'06turizm_paveld'!I52+'07Infrastr.'!I140+'08aplinkosauga'!I57+'09ž.ū.'!I50+'10verslas'!I32+'11valdym.'!I77</f>
        <v>61201.200000000004</v>
      </c>
    </row>
    <row r="13" spans="1:9" ht="20.25" customHeight="1" x14ac:dyDescent="0.2">
      <c r="A13" s="770" t="s">
        <v>609</v>
      </c>
      <c r="B13" s="771"/>
      <c r="C13" s="771"/>
      <c r="D13" s="771"/>
      <c r="E13" s="772"/>
      <c r="F13" s="151">
        <f>+'01šviet.'!F95+'02sveikat.'!F71+'03social.'!F101+'04sport.'!F59+'05kultura'!F95+'06turizm_paveld'!F53+'07Infrastr.'!F141+'08aplinkosauga'!F58+'09ž.ū.'!F51+'10verslas'!F33+'11valdym.'!F78</f>
        <v>29058.899999999998</v>
      </c>
      <c r="G13" s="1115">
        <f>+'01šviet.'!G95+'02sveikat.'!G71+'03social.'!G101+'04sport.'!G59+'05kultura'!G95+'06turizm_paveld'!G53+'07Infrastr.'!G141+'08aplinkosauga'!G58+'09ž.ū.'!G51+'10verslas'!G33+'11valdym.'!G78</f>
        <v>34029.19999999999</v>
      </c>
      <c r="H13" s="151">
        <f>+'01šviet.'!H95+'02sveikat.'!H71+'03social.'!H101+'04sport.'!H59+'05kultura'!H95+'06turizm_paveld'!H53+'07Infrastr.'!H141+'08aplinkosauga'!H58+'09ž.ū.'!H51+'10verslas'!H33+'11valdym.'!H78</f>
        <v>28819.3</v>
      </c>
      <c r="I13" s="151">
        <f>+'01šviet.'!I95+'02sveikat.'!I71+'03social.'!I101+'04sport.'!I59+'05kultura'!I95+'06turizm_paveld'!I53+'07Infrastr.'!I141+'08aplinkosauga'!I58+'09ž.ū.'!I51+'10verslas'!I33+'11valdym.'!I78</f>
        <v>28717.7</v>
      </c>
    </row>
    <row r="14" spans="1:9" ht="20.25" customHeight="1" x14ac:dyDescent="0.2">
      <c r="A14" s="770" t="s">
        <v>610</v>
      </c>
      <c r="B14" s="771"/>
      <c r="C14" s="771"/>
      <c r="D14" s="771"/>
      <c r="E14" s="772"/>
      <c r="F14" s="151">
        <f>+'01šviet.'!F96+'02sveikat.'!F72+'03social.'!F102+'04sport.'!F60+'05kultura'!F96+'06turizm_paveld'!F54+'07Infrastr.'!F142+'08aplinkosauga'!F59+'09ž.ū.'!F52+'10verslas'!F34+'11valdym.'!F79</f>
        <v>681.19999999999993</v>
      </c>
      <c r="G14" s="1115">
        <f>+'01šviet.'!G96+'02sveikat.'!G72+'03social.'!G102+'04sport.'!G60+'05kultura'!G96+'06turizm_paveld'!G54+'07Infrastr.'!G142+'08aplinkosauga'!G59+'09ž.ū.'!G52+'10verslas'!G34+'11valdym.'!G79</f>
        <v>764</v>
      </c>
      <c r="H14" s="151">
        <f>+'01šviet.'!H96+'02sveikat.'!H72+'03social.'!H102+'04sport.'!H60+'05kultura'!H96+'06turizm_paveld'!H54+'07Infrastr.'!H142+'08aplinkosauga'!H59+'09ž.ū.'!H52+'10verslas'!H34+'11valdym.'!H79</f>
        <v>639.70000000000005</v>
      </c>
      <c r="I14" s="151">
        <f>+'01šviet.'!I96+'02sveikat.'!I72+'03social.'!I102+'04sport.'!I60+'05kultura'!I96+'06turizm_paveld'!I54+'07Infrastr.'!I142+'08aplinkosauga'!I59+'09ž.ū.'!I52+'10verslas'!I34+'11valdym.'!I79</f>
        <v>633</v>
      </c>
    </row>
    <row r="15" spans="1:9" ht="20.25" customHeight="1" x14ac:dyDescent="0.2">
      <c r="A15" s="770" t="s">
        <v>611</v>
      </c>
      <c r="B15" s="771"/>
      <c r="C15" s="771"/>
      <c r="D15" s="771"/>
      <c r="E15" s="772"/>
      <c r="F15" s="151">
        <f>+'01šviet.'!F97+'02sveikat.'!F73+'03social.'!F103+'04sport.'!F61+'05kultura'!F97+'06turizm_paveld'!F55+'07Infrastr.'!F143+'08aplinkosauga'!F60+'09ž.ū.'!F53+'10verslas'!F35+'11valdym.'!F80</f>
        <v>2435.6</v>
      </c>
      <c r="G15" s="1115">
        <f>+'01šviet.'!G97+'02sveikat.'!G73+'03social.'!G103+'04sport.'!G61+'05kultura'!G97+'06turizm_paveld'!G55+'07Infrastr.'!G143+'08aplinkosauga'!G60+'09ž.ū.'!G53+'10verslas'!G35+'11valdym.'!G80</f>
        <v>2435.6</v>
      </c>
      <c r="H15" s="151">
        <f>+'01šviet.'!H97+'02sveikat.'!H73+'03social.'!H103+'04sport.'!H61+'05kultura'!H97+'06turizm_paveld'!H55+'07Infrastr.'!H143+'08aplinkosauga'!H60+'09ž.ū.'!H53+'10verslas'!H35+'11valdym.'!H80</f>
        <v>2450.6999999999994</v>
      </c>
      <c r="I15" s="151">
        <f>+'01šviet.'!I97+'02sveikat.'!I73+'03social.'!I103+'04sport.'!I61+'05kultura'!I97+'06turizm_paveld'!I55+'07Infrastr.'!I143+'08aplinkosauga'!I60+'09ž.ū.'!I53+'10verslas'!I35+'11valdym.'!I80</f>
        <v>2480.6999999999994</v>
      </c>
    </row>
    <row r="16" spans="1:9" ht="20.25" customHeight="1" x14ac:dyDescent="0.2">
      <c r="A16" s="770" t="s">
        <v>612</v>
      </c>
      <c r="B16" s="771"/>
      <c r="C16" s="771"/>
      <c r="D16" s="771"/>
      <c r="E16" s="772"/>
      <c r="F16" s="151">
        <f>+'01šviet.'!F98+'02sveikat.'!F74+'03social.'!F104+'04sport.'!F62+'05kultura'!F98+'06turizm_paveld'!F56+'07Infrastr.'!F144+'08aplinkosauga'!F61+'09ž.ū.'!F54+'10verslas'!F36+'11valdym.'!F81</f>
        <v>3840.7</v>
      </c>
      <c r="G16" s="1115">
        <f>+'01šviet.'!G98+'02sveikat.'!G74+'03social.'!G104+'04sport.'!G62+'05kultura'!G98+'06turizm_paveld'!G56+'07Infrastr.'!G144+'08aplinkosauga'!G61+'09ž.ū.'!G54+'10verslas'!G36+'11valdym.'!G81</f>
        <v>3840.7</v>
      </c>
      <c r="H16" s="151">
        <f>+'01šviet.'!H98+'02sveikat.'!H74+'03social.'!H104+'04sport.'!H62+'05kultura'!H98+'06turizm_paveld'!H56+'07Infrastr.'!H144+'08aplinkosauga'!H61+'09ž.ū.'!H54+'10verslas'!H36+'11valdym.'!H81</f>
        <v>1729.2</v>
      </c>
      <c r="I16" s="151">
        <f>+'01šviet.'!I98+'02sveikat.'!I74+'03social.'!I104+'04sport.'!I62+'05kultura'!I98+'06turizm_paveld'!I56+'07Infrastr.'!I144+'08aplinkosauga'!I61+'09ž.ū.'!I54+'10verslas'!I36+'11valdym.'!I81</f>
        <v>1452.7</v>
      </c>
    </row>
    <row r="17" spans="1:13" ht="20.25" customHeight="1" x14ac:dyDescent="0.2">
      <c r="A17" s="770" t="s">
        <v>613</v>
      </c>
      <c r="B17" s="771"/>
      <c r="C17" s="771"/>
      <c r="D17" s="771"/>
      <c r="E17" s="772"/>
      <c r="F17" s="151">
        <f>+'01šviet.'!F99+'02sveikat.'!F75+'03social.'!F105+'04sport.'!F63+'05kultura'!F99+'06turizm_paveld'!F57+'07Infrastr.'!F145+'08aplinkosauga'!F62+'09ž.ū.'!F55+'10verslas'!F37+'11valdym.'!F82</f>
        <v>3050</v>
      </c>
      <c r="G17" s="1115">
        <f>+'01šviet.'!G99+'02sveikat.'!G75+'03social.'!G105+'04sport.'!G63+'05kultura'!G99+'06turizm_paveld'!G57+'07Infrastr.'!G145+'08aplinkosauga'!G62+'09ž.ū.'!G55+'10verslas'!G37+'11valdym.'!G82</f>
        <v>2995.6</v>
      </c>
      <c r="H17" s="151">
        <f>+'01šviet.'!H99+'02sveikat.'!H75+'03social.'!H105+'04sport.'!H63+'05kultura'!H99+'06turizm_paveld'!H57+'07Infrastr.'!H145+'08aplinkosauga'!H62+'09ž.ū.'!H55+'10verslas'!H37+'11valdym.'!H82</f>
        <v>3250</v>
      </c>
      <c r="I17" s="151">
        <f>+'01šviet.'!I99+'02sveikat.'!I75+'03social.'!I105+'04sport.'!I63+'05kultura'!I99+'06turizm_paveld'!I57+'07Infrastr.'!I145+'08aplinkosauga'!I62+'09ž.ū.'!I55+'10verslas'!I37+'11valdym.'!I82</f>
        <v>3450</v>
      </c>
    </row>
    <row r="18" spans="1:13" ht="20.25" customHeight="1" x14ac:dyDescent="0.2">
      <c r="A18" s="773" t="s">
        <v>18</v>
      </c>
      <c r="B18" s="774"/>
      <c r="C18" s="774"/>
      <c r="D18" s="774"/>
      <c r="E18" s="775"/>
      <c r="F18" s="41">
        <f>+'01šviet.'!F100+'02sveikat.'!F76+'03social.'!F106+'04sport.'!F64+'05kultura'!F100+'06turizm_paveld'!F58+'07Infrastr.'!F146+'08aplinkosauga'!F63+'09ž.ū.'!F56+'10verslas'!F38+'11valdym.'!F83</f>
        <v>20226.05</v>
      </c>
      <c r="G18" s="41">
        <f>+'01šviet.'!G100+'02sveikat.'!G76+'03social.'!G106+'04sport.'!G64+'05kultura'!G100+'06turizm_paveld'!G58+'07Infrastr.'!G146+'08aplinkosauga'!G63+'09ž.ū.'!G56+'10verslas'!G38+'11valdym.'!G83</f>
        <v>21496.950000000004</v>
      </c>
      <c r="H18" s="41">
        <f>+'01šviet.'!H100+'02sveikat.'!H76+'03social.'!H106+'04sport.'!H64+'05kultura'!H100+'06turizm_paveld'!H58+'07Infrastr.'!H146+'08aplinkosauga'!H63+'09ž.ū.'!H56+'10verslas'!H38+'11valdym.'!H83</f>
        <v>19705</v>
      </c>
      <c r="I18" s="41">
        <f>+'01šviet.'!I100+'02sveikat.'!I76+'03social.'!I106+'04sport.'!I64+'05kultura'!I100+'06turizm_paveld'!I58+'07Infrastr.'!I146+'08aplinkosauga'!I63+'09ž.ū.'!I56+'10verslas'!I38+'11valdym.'!I83</f>
        <v>21450.100000000002</v>
      </c>
    </row>
    <row r="19" spans="1:13" ht="20.25" customHeight="1" x14ac:dyDescent="0.2">
      <c r="A19" s="770" t="s">
        <v>614</v>
      </c>
      <c r="B19" s="771"/>
      <c r="C19" s="771"/>
      <c r="D19" s="771"/>
      <c r="E19" s="772"/>
      <c r="F19" s="151">
        <f>+'01šviet.'!F101+'02sveikat.'!F77+'03social.'!F107+'04sport.'!F65+'05kultura'!F101+'06turizm_paveld'!F59+'07Infrastr.'!F147+'08aplinkosauga'!F64+'09ž.ū.'!F57+'10verslas'!F39+'11valdym.'!F84</f>
        <v>4400.1000000000004</v>
      </c>
      <c r="G19" s="1115">
        <f>+'01šviet.'!G101+'02sveikat.'!G77+'03social.'!G107+'04sport.'!G65+'05kultura'!G101+'06turizm_paveld'!G59+'07Infrastr.'!G147+'08aplinkosauga'!G64+'09ž.ū.'!G57+'10verslas'!G39+'11valdym.'!G84</f>
        <v>5107.0999999999995</v>
      </c>
      <c r="H19" s="151">
        <f>+'01šviet.'!H101+'02sveikat.'!H77+'03social.'!H107+'04sport.'!H65+'05kultura'!H101+'06turizm_paveld'!H59+'07Infrastr.'!H147+'08aplinkosauga'!H64+'09ž.ū.'!H57+'10verslas'!H39+'11valdym.'!H84</f>
        <v>3991.9</v>
      </c>
      <c r="I19" s="151">
        <f>+'01šviet.'!I101+'02sveikat.'!I77+'03social.'!I107+'04sport.'!I65+'05kultura'!I101+'06turizm_paveld'!I59+'07Infrastr.'!I147+'08aplinkosauga'!I64+'09ž.ū.'!I57+'10verslas'!I39+'11valdym.'!I84</f>
        <v>5119</v>
      </c>
    </row>
    <row r="20" spans="1:13" ht="20.25" customHeight="1" x14ac:dyDescent="0.2">
      <c r="A20" s="770" t="s">
        <v>615</v>
      </c>
      <c r="B20" s="771"/>
      <c r="C20" s="771"/>
      <c r="D20" s="771"/>
      <c r="E20" s="772"/>
      <c r="F20" s="151">
        <f>+'01šviet.'!F102+'02sveikat.'!F78+'03social.'!F108+'04sport.'!F66+'05kultura'!F102+'06turizm_paveld'!F60+'07Infrastr.'!F148+'08aplinkosauga'!F65+'09ž.ū.'!F58+'10verslas'!F40+'11valdym.'!F85</f>
        <v>14800.9</v>
      </c>
      <c r="G20" s="1115">
        <f>+'01šviet.'!G102+'02sveikat.'!G78+'03social.'!G108+'04sport.'!G66+'05kultura'!G102+'06turizm_paveld'!G60+'07Infrastr.'!G148+'08aplinkosauga'!G65+'09ž.ū.'!G58+'10verslas'!G40+'11valdym.'!G85</f>
        <v>14897.699999999999</v>
      </c>
      <c r="H20" s="151">
        <f>+'01šviet.'!H102+'02sveikat.'!H78+'03social.'!H108+'04sport.'!H66+'05kultura'!H102+'06turizm_paveld'!H60+'07Infrastr.'!H148+'08aplinkosauga'!H65+'09ž.ū.'!H58+'10verslas'!H40+'11valdym.'!H85</f>
        <v>15197.800000000001</v>
      </c>
      <c r="I20" s="151">
        <f>+'01šviet.'!I102+'02sveikat.'!I78+'03social.'!I108+'04sport.'!I66+'05kultura'!I102+'06turizm_paveld'!I60+'07Infrastr.'!I148+'08aplinkosauga'!I65+'09ž.ū.'!I58+'10verslas'!I40+'11valdym.'!I85</f>
        <v>15163.300000000001</v>
      </c>
    </row>
    <row r="21" spans="1:13" ht="20.25" customHeight="1" x14ac:dyDescent="0.2">
      <c r="A21" s="770" t="s">
        <v>616</v>
      </c>
      <c r="B21" s="771"/>
      <c r="C21" s="771"/>
      <c r="D21" s="771"/>
      <c r="E21" s="772"/>
      <c r="F21" s="151">
        <f>+'01šviet.'!F103+'02sveikat.'!F79+'03social.'!F109+'04sport.'!F67+'05kultura'!F103+'06turizm_paveld'!F61+'07Infrastr.'!F149+'08aplinkosauga'!F66+'09ž.ū.'!F59+'10verslas'!F41+'11valdym.'!F86</f>
        <v>998.89999999999986</v>
      </c>
      <c r="G21" s="1115">
        <f>+'01šviet.'!G103+'02sveikat.'!G79+'03social.'!G109+'04sport.'!G67+'05kultura'!G103+'06turizm_paveld'!G61+'07Infrastr.'!G149+'08aplinkosauga'!G66+'09ž.ū.'!G59+'10verslas'!G41+'11valdym.'!G86</f>
        <v>1466.0000000000002</v>
      </c>
      <c r="H21" s="151">
        <f>+'01šviet.'!H103+'02sveikat.'!H79+'03social.'!H109+'04sport.'!H67+'05kultura'!H103+'06turizm_paveld'!H61+'07Infrastr.'!H149+'08aplinkosauga'!H66+'09ž.ū.'!H59+'10verslas'!H41+'11valdym.'!H86</f>
        <v>515.29999999999995</v>
      </c>
      <c r="I21" s="151">
        <f>+'01šviet.'!I103+'02sveikat.'!I79+'03social.'!I109+'04sport.'!I67+'05kultura'!I103+'06turizm_paveld'!I61+'07Infrastr.'!I149+'08aplinkosauga'!I66+'09ž.ū.'!I59+'10verslas'!I41+'11valdym.'!I86</f>
        <v>1167.8</v>
      </c>
    </row>
    <row r="22" spans="1:13" ht="20.25" customHeight="1" x14ac:dyDescent="0.2">
      <c r="A22" s="770" t="s">
        <v>617</v>
      </c>
      <c r="B22" s="771"/>
      <c r="C22" s="771"/>
      <c r="D22" s="771"/>
      <c r="E22" s="772"/>
      <c r="F22" s="151">
        <f>+'01šviet.'!F104+'02sveikat.'!F80+'03social.'!F110+'04sport.'!F68+'05kultura'!F104+'06turizm_paveld'!F62+'07Infrastr.'!F150+'08aplinkosauga'!F67+'09ž.ū.'!F60+'10verslas'!F42+'11valdym.'!F87</f>
        <v>26.15</v>
      </c>
      <c r="G22" s="1115">
        <f>+'01šviet.'!G104+'02sveikat.'!G80+'03social.'!G110+'04sport.'!G68+'05kultura'!G104+'06turizm_paveld'!G62+'07Infrastr.'!G150+'08aplinkosauga'!G67+'09ž.ū.'!G60+'10verslas'!G42+'11valdym.'!G87</f>
        <v>26.15</v>
      </c>
      <c r="H22" s="151">
        <f>+'01šviet.'!H104+'02sveikat.'!H80+'03social.'!H110+'04sport.'!H68+'05kultura'!H104+'06turizm_paveld'!H62+'07Infrastr.'!H150+'08aplinkosauga'!H67+'09ž.ū.'!H60+'10verslas'!H42+'11valdym.'!H87</f>
        <v>0</v>
      </c>
      <c r="I22" s="151">
        <f>+'01šviet.'!I104+'02sveikat.'!I80+'03social.'!I110+'04sport.'!I68+'05kultura'!I104+'06turizm_paveld'!I62+'07Infrastr.'!I150+'08aplinkosauga'!I67+'09ž.ū.'!I60+'10verslas'!I42+'11valdym.'!I87</f>
        <v>0</v>
      </c>
    </row>
    <row r="23" spans="1:13" s="13" customFormat="1" ht="15.75" customHeight="1" x14ac:dyDescent="0.2">
      <c r="A23" s="476" t="s">
        <v>1074</v>
      </c>
      <c r="B23" s="476"/>
      <c r="C23" s="476"/>
      <c r="D23" s="476"/>
      <c r="E23" s="476"/>
      <c r="F23" s="476"/>
      <c r="G23" s="476"/>
      <c r="H23" s="476"/>
      <c r="I23" s="155"/>
      <c r="J23" s="44"/>
      <c r="K23" s="64"/>
      <c r="L23" s="64"/>
      <c r="M23" s="64"/>
    </row>
    <row r="24" spans="1:13" x14ac:dyDescent="0.25">
      <c r="F24" s="412"/>
      <c r="G24" s="412"/>
    </row>
    <row r="25" spans="1:13" x14ac:dyDescent="0.25">
      <c r="F25" s="386"/>
      <c r="G25" s="412"/>
    </row>
    <row r="26" spans="1:13" x14ac:dyDescent="0.25">
      <c r="E26" s="386"/>
      <c r="F26" s="386"/>
    </row>
    <row r="27" spans="1:13" x14ac:dyDescent="0.25">
      <c r="E27" s="386"/>
      <c r="F27" s="386"/>
    </row>
    <row r="29" spans="1:13" x14ac:dyDescent="0.25">
      <c r="G29" s="412"/>
    </row>
  </sheetData>
  <mergeCells count="21">
    <mergeCell ref="A21:E21"/>
    <mergeCell ref="A11:E11"/>
    <mergeCell ref="A14:E14"/>
    <mergeCell ref="A2:I2"/>
    <mergeCell ref="I4:I8"/>
    <mergeCell ref="A4:E8"/>
    <mergeCell ref="A10:E10"/>
    <mergeCell ref="F4:F8"/>
    <mergeCell ref="H4:H8"/>
    <mergeCell ref="G4:G8"/>
    <mergeCell ref="A9:E9"/>
    <mergeCell ref="A23:H23"/>
    <mergeCell ref="A22:E22"/>
    <mergeCell ref="A13:E13"/>
    <mergeCell ref="A19:E19"/>
    <mergeCell ref="A17:E17"/>
    <mergeCell ref="A20:E20"/>
    <mergeCell ref="A16:E16"/>
    <mergeCell ref="A18:E18"/>
    <mergeCell ref="A15:E15"/>
    <mergeCell ref="A12:E12"/>
  </mergeCells>
  <pageMargins left="0.78740157480314965" right="0.19685039370078741" top="0.19685039370078741" bottom="0.19685039370078741" header="0" footer="0"/>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CEF08-E2D8-46F2-8FC8-0120A18D3592}">
  <sheetPr>
    <tabColor theme="5" tint="0.39997558519241921"/>
    <pageSetUpPr fitToPage="1"/>
  </sheetPr>
  <dimension ref="A1:K127"/>
  <sheetViews>
    <sheetView zoomScale="85" zoomScaleNormal="85" workbookViewId="0">
      <selection activeCell="A127" sqref="A1:F127"/>
    </sheetView>
  </sheetViews>
  <sheetFormatPr defaultRowHeight="12.75" x14ac:dyDescent="0.2"/>
  <cols>
    <col min="1" max="1" width="10.7109375" style="441" customWidth="1"/>
    <col min="2" max="2" width="33.42578125" style="441" customWidth="1"/>
    <col min="3" max="3" width="28" style="441" customWidth="1"/>
    <col min="4" max="4" width="21.28515625" style="441" customWidth="1"/>
    <col min="5" max="6" width="14" style="441" customWidth="1"/>
    <col min="7" max="16384" width="9.140625" style="441"/>
  </cols>
  <sheetData>
    <row r="1" spans="1:6" s="420" customFormat="1" ht="31.5" customHeight="1" x14ac:dyDescent="0.2">
      <c r="A1" s="514" t="s">
        <v>942</v>
      </c>
      <c r="B1" s="514"/>
      <c r="C1" s="514"/>
      <c r="D1" s="514"/>
      <c r="E1" s="514"/>
      <c r="F1" s="514"/>
    </row>
    <row r="2" spans="1:6" ht="15.75" x14ac:dyDescent="0.2">
      <c r="A2" s="440"/>
    </row>
    <row r="3" spans="1:6" ht="15.75" x14ac:dyDescent="0.2">
      <c r="A3" s="504" t="s">
        <v>943</v>
      </c>
      <c r="B3" s="504"/>
      <c r="C3" s="504"/>
      <c r="D3" s="504"/>
      <c r="E3" s="504"/>
      <c r="F3" s="504"/>
    </row>
    <row r="4" spans="1:6" ht="19.5" customHeight="1" x14ac:dyDescent="0.2">
      <c r="A4" s="504" t="s">
        <v>944</v>
      </c>
      <c r="B4" s="504"/>
      <c r="C4" s="504"/>
      <c r="D4" s="504"/>
      <c r="E4" s="504"/>
      <c r="F4" s="504"/>
    </row>
    <row r="5" spans="1:6" ht="15.75" x14ac:dyDescent="0.2">
      <c r="A5" s="442"/>
    </row>
    <row r="6" spans="1:6" ht="149.25" customHeight="1" x14ac:dyDescent="0.2">
      <c r="A6" s="505" t="s">
        <v>945</v>
      </c>
      <c r="B6" s="505"/>
      <c r="C6" s="505"/>
      <c r="D6" s="505"/>
      <c r="E6" s="505"/>
      <c r="F6" s="505"/>
    </row>
    <row r="7" spans="1:6" s="450" customFormat="1" ht="15.75" customHeight="1" x14ac:dyDescent="0.2">
      <c r="A7" s="505" t="s">
        <v>946</v>
      </c>
      <c r="B7" s="505"/>
      <c r="C7" s="505"/>
      <c r="D7" s="505"/>
      <c r="E7" s="505"/>
      <c r="F7" s="505"/>
    </row>
    <row r="8" spans="1:6" s="450" customFormat="1" ht="15.75" customHeight="1" x14ac:dyDescent="0.2">
      <c r="A8" s="505" t="s">
        <v>947</v>
      </c>
      <c r="B8" s="505"/>
      <c r="C8" s="505"/>
      <c r="D8" s="505"/>
      <c r="E8" s="505"/>
      <c r="F8" s="505"/>
    </row>
    <row r="9" spans="1:6" s="450" customFormat="1" ht="15.75" customHeight="1" x14ac:dyDescent="0.2">
      <c r="A9" s="505" t="s">
        <v>948</v>
      </c>
      <c r="B9" s="505"/>
      <c r="C9" s="505"/>
      <c r="D9" s="505"/>
      <c r="E9" s="505"/>
      <c r="F9" s="505"/>
    </row>
    <row r="10" spans="1:6" s="450" customFormat="1" ht="47.25" customHeight="1" x14ac:dyDescent="0.2">
      <c r="A10" s="505" t="s">
        <v>949</v>
      </c>
      <c r="B10" s="505"/>
      <c r="C10" s="505"/>
      <c r="D10" s="505"/>
      <c r="E10" s="505"/>
      <c r="F10" s="505"/>
    </row>
    <row r="11" spans="1:6" ht="15.75" x14ac:dyDescent="0.2">
      <c r="A11" s="444"/>
    </row>
    <row r="12" spans="1:6" ht="19.5" customHeight="1" x14ac:dyDescent="0.2">
      <c r="A12" s="504" t="s">
        <v>950</v>
      </c>
      <c r="B12" s="504"/>
      <c r="C12" s="504"/>
      <c r="D12" s="504"/>
      <c r="E12" s="504"/>
      <c r="F12" s="504"/>
    </row>
    <row r="13" spans="1:6" ht="19.5" customHeight="1" x14ac:dyDescent="0.2">
      <c r="A13" s="504" t="s">
        <v>951</v>
      </c>
      <c r="B13" s="504"/>
      <c r="C13" s="504"/>
      <c r="D13" s="504"/>
      <c r="E13" s="504"/>
      <c r="F13" s="504"/>
    </row>
    <row r="14" spans="1:6" ht="15.75" x14ac:dyDescent="0.2">
      <c r="A14" s="419"/>
    </row>
    <row r="15" spans="1:6" ht="135" customHeight="1" x14ac:dyDescent="0.2">
      <c r="A15" s="505" t="s">
        <v>952</v>
      </c>
      <c r="B15" s="505"/>
      <c r="C15" s="505"/>
      <c r="D15" s="505"/>
      <c r="E15" s="505"/>
      <c r="F15" s="505"/>
    </row>
    <row r="16" spans="1:6" ht="61.5" customHeight="1" x14ac:dyDescent="0.2">
      <c r="A16" s="505" t="s">
        <v>953</v>
      </c>
      <c r="B16" s="505"/>
      <c r="C16" s="505"/>
      <c r="D16" s="505"/>
      <c r="E16" s="505"/>
      <c r="F16" s="505"/>
    </row>
    <row r="17" spans="1:11" ht="94.5" customHeight="1" x14ac:dyDescent="0.2">
      <c r="A17" s="505" t="s">
        <v>954</v>
      </c>
      <c r="B17" s="505"/>
      <c r="C17" s="505"/>
      <c r="D17" s="505"/>
      <c r="E17" s="505"/>
      <c r="F17" s="505"/>
    </row>
    <row r="18" spans="1:11" ht="78.75" customHeight="1" x14ac:dyDescent="0.2">
      <c r="A18" s="505" t="s">
        <v>955</v>
      </c>
      <c r="B18" s="505"/>
      <c r="C18" s="505"/>
      <c r="D18" s="505"/>
      <c r="E18" s="505"/>
      <c r="F18" s="505"/>
    </row>
    <row r="19" spans="1:11" ht="110.25" customHeight="1" x14ac:dyDescent="0.2">
      <c r="A19" s="505" t="s">
        <v>956</v>
      </c>
      <c r="B19" s="505"/>
      <c r="C19" s="505"/>
      <c r="D19" s="505"/>
      <c r="E19" s="505"/>
      <c r="F19" s="505"/>
    </row>
    <row r="20" spans="1:11" ht="133.5" customHeight="1" x14ac:dyDescent="0.2">
      <c r="A20" s="505" t="s">
        <v>957</v>
      </c>
      <c r="B20" s="505"/>
      <c r="C20" s="505"/>
      <c r="D20" s="505"/>
      <c r="E20" s="505"/>
      <c r="F20" s="505"/>
    </row>
    <row r="21" spans="1:11" ht="47.25" customHeight="1" x14ac:dyDescent="0.2">
      <c r="A21" s="508" t="s">
        <v>958</v>
      </c>
      <c r="B21" s="508"/>
      <c r="C21" s="508"/>
      <c r="D21" s="508"/>
      <c r="E21" s="508"/>
      <c r="F21" s="508"/>
    </row>
    <row r="22" spans="1:11" ht="63" customHeight="1" x14ac:dyDescent="0.2">
      <c r="A22" s="508" t="s">
        <v>959</v>
      </c>
      <c r="B22" s="508"/>
      <c r="C22" s="508"/>
      <c r="D22" s="508"/>
      <c r="E22" s="508"/>
      <c r="F22" s="508"/>
    </row>
    <row r="23" spans="1:11" ht="15.75" x14ac:dyDescent="0.2">
      <c r="A23" s="446"/>
    </row>
    <row r="24" spans="1:11" ht="209.25" customHeight="1" x14ac:dyDescent="0.2"/>
    <row r="25" spans="1:11" ht="15.75" x14ac:dyDescent="0.2">
      <c r="A25" s="446"/>
    </row>
    <row r="26" spans="1:11" ht="23.25" customHeight="1" x14ac:dyDescent="0.2">
      <c r="A26" s="516" t="s">
        <v>960</v>
      </c>
      <c r="B26" s="516"/>
      <c r="C26" s="516" t="s">
        <v>1050</v>
      </c>
      <c r="D26" s="516"/>
    </row>
    <row r="27" spans="1:11" x14ac:dyDescent="0.2">
      <c r="K27" s="447"/>
    </row>
    <row r="28" spans="1:11" ht="15.75" x14ac:dyDescent="0.2">
      <c r="A28" s="445"/>
    </row>
    <row r="29" spans="1:11" ht="52.5" customHeight="1" x14ac:dyDescent="0.2">
      <c r="A29" s="508" t="s">
        <v>961</v>
      </c>
      <c r="B29" s="508"/>
      <c r="C29" s="508"/>
      <c r="D29" s="508"/>
      <c r="E29" s="508"/>
      <c r="F29" s="508"/>
    </row>
    <row r="30" spans="1:11" ht="15.75" x14ac:dyDescent="0.2">
      <c r="A30" s="448"/>
    </row>
    <row r="31" spans="1:11" ht="22.5" customHeight="1" x14ac:dyDescent="0.2">
      <c r="A31" s="504" t="s">
        <v>962</v>
      </c>
      <c r="B31" s="504"/>
      <c r="C31" s="504"/>
      <c r="D31" s="504"/>
      <c r="E31" s="504"/>
      <c r="F31" s="504"/>
    </row>
    <row r="32" spans="1:11" ht="15.75" x14ac:dyDescent="0.2">
      <c r="A32" s="504" t="s">
        <v>963</v>
      </c>
      <c r="B32" s="504"/>
      <c r="C32" s="504"/>
      <c r="D32" s="504"/>
      <c r="E32" s="504"/>
      <c r="F32" s="504"/>
    </row>
    <row r="33" spans="1:6" ht="15.75" x14ac:dyDescent="0.2">
      <c r="A33" s="449"/>
    </row>
    <row r="34" spans="1:6" ht="15.75" x14ac:dyDescent="0.2">
      <c r="A34" s="505" t="s">
        <v>964</v>
      </c>
      <c r="B34" s="505"/>
      <c r="C34" s="505"/>
      <c r="D34" s="505"/>
      <c r="E34" s="505"/>
      <c r="F34" s="505"/>
    </row>
    <row r="35" spans="1:6" ht="15.75" x14ac:dyDescent="0.2">
      <c r="A35" s="505" t="s">
        <v>965</v>
      </c>
      <c r="B35" s="505"/>
      <c r="C35" s="505"/>
      <c r="D35" s="505"/>
      <c r="E35" s="505"/>
      <c r="F35" s="505"/>
    </row>
    <row r="36" spans="1:6" ht="15.75" x14ac:dyDescent="0.2">
      <c r="A36" s="505" t="s">
        <v>966</v>
      </c>
      <c r="B36" s="505"/>
      <c r="C36" s="505"/>
      <c r="D36" s="505"/>
      <c r="E36" s="505"/>
      <c r="F36" s="505"/>
    </row>
    <row r="37" spans="1:6" ht="15.75" x14ac:dyDescent="0.2">
      <c r="A37" s="505" t="s">
        <v>967</v>
      </c>
      <c r="B37" s="505"/>
      <c r="C37" s="505"/>
      <c r="D37" s="505"/>
      <c r="E37" s="505"/>
      <c r="F37" s="505"/>
    </row>
    <row r="38" spans="1:6" ht="15.75" x14ac:dyDescent="0.2">
      <c r="A38" s="505" t="s">
        <v>968</v>
      </c>
      <c r="B38" s="505"/>
      <c r="C38" s="505"/>
      <c r="D38" s="505"/>
      <c r="E38" s="505"/>
      <c r="F38" s="505"/>
    </row>
    <row r="39" spans="1:6" ht="15.75" x14ac:dyDescent="0.2">
      <c r="A39" s="505" t="s">
        <v>969</v>
      </c>
      <c r="B39" s="505"/>
      <c r="C39" s="505"/>
      <c r="D39" s="505"/>
      <c r="E39" s="505"/>
      <c r="F39" s="505"/>
    </row>
    <row r="40" spans="1:6" ht="15.75" x14ac:dyDescent="0.2">
      <c r="A40" s="505" t="s">
        <v>970</v>
      </c>
      <c r="B40" s="505"/>
      <c r="C40" s="505"/>
      <c r="D40" s="505"/>
      <c r="E40" s="505"/>
      <c r="F40" s="505"/>
    </row>
    <row r="41" spans="1:6" ht="15.75" x14ac:dyDescent="0.2">
      <c r="A41" s="505" t="s">
        <v>971</v>
      </c>
      <c r="B41" s="505"/>
      <c r="C41" s="505"/>
      <c r="D41" s="505"/>
      <c r="E41" s="505"/>
      <c r="F41" s="505"/>
    </row>
    <row r="42" spans="1:6" ht="15.75" x14ac:dyDescent="0.2">
      <c r="A42" s="505" t="s">
        <v>972</v>
      </c>
      <c r="B42" s="505"/>
      <c r="C42" s="505"/>
      <c r="D42" s="505"/>
      <c r="E42" s="505"/>
      <c r="F42" s="505"/>
    </row>
    <row r="43" spans="1:6" ht="15.75" x14ac:dyDescent="0.2">
      <c r="A43" s="443"/>
      <c r="B43" s="443"/>
      <c r="C43" s="443"/>
      <c r="D43" s="443"/>
      <c r="E43" s="443"/>
      <c r="F43" s="443"/>
    </row>
    <row r="44" spans="1:6" ht="13.5" thickBot="1" x14ac:dyDescent="0.25">
      <c r="A44" s="515" t="s">
        <v>973</v>
      </c>
      <c r="B44" s="515"/>
      <c r="C44" s="515"/>
      <c r="D44" s="515"/>
      <c r="E44" s="515"/>
      <c r="F44" s="515"/>
    </row>
    <row r="45" spans="1:6" ht="37.5" customHeight="1" thickBot="1" x14ac:dyDescent="0.25">
      <c r="A45" s="523" t="s">
        <v>974</v>
      </c>
      <c r="B45" s="525" t="s">
        <v>975</v>
      </c>
      <c r="C45" s="525" t="s">
        <v>976</v>
      </c>
      <c r="D45" s="511" t="s">
        <v>977</v>
      </c>
      <c r="E45" s="512"/>
      <c r="F45" s="513"/>
    </row>
    <row r="46" spans="1:6" ht="13.5" thickBot="1" x14ac:dyDescent="0.25">
      <c r="A46" s="524"/>
      <c r="B46" s="526"/>
      <c r="C46" s="526"/>
      <c r="D46" s="421" t="s">
        <v>978</v>
      </c>
      <c r="E46" s="421" t="s">
        <v>979</v>
      </c>
      <c r="F46" s="421" t="s">
        <v>980</v>
      </c>
    </row>
    <row r="47" spans="1:6" ht="29.25" customHeight="1" x14ac:dyDescent="0.2">
      <c r="A47" s="517" t="s">
        <v>981</v>
      </c>
      <c r="B47" s="422" t="s">
        <v>982</v>
      </c>
      <c r="C47" s="423" t="s">
        <v>983</v>
      </c>
      <c r="D47" s="520" t="s">
        <v>984</v>
      </c>
      <c r="E47" s="520" t="s">
        <v>984</v>
      </c>
      <c r="F47" s="520" t="s">
        <v>984</v>
      </c>
    </row>
    <row r="48" spans="1:6" ht="54.75" customHeight="1" thickBot="1" x14ac:dyDescent="0.25">
      <c r="A48" s="519"/>
      <c r="B48" s="424" t="s">
        <v>985</v>
      </c>
      <c r="C48" s="425" t="s">
        <v>986</v>
      </c>
      <c r="D48" s="521"/>
      <c r="E48" s="521"/>
      <c r="F48" s="521"/>
    </row>
    <row r="49" spans="1:6" ht="31.5" customHeight="1" x14ac:dyDescent="0.2">
      <c r="A49" s="517" t="s">
        <v>987</v>
      </c>
      <c r="B49" s="422" t="s">
        <v>988</v>
      </c>
      <c r="C49" s="520" t="s">
        <v>989</v>
      </c>
      <c r="D49" s="517"/>
      <c r="E49" s="517"/>
      <c r="F49" s="517"/>
    </row>
    <row r="50" spans="1:6" ht="25.5" x14ac:dyDescent="0.2">
      <c r="A50" s="518"/>
      <c r="B50" s="426" t="s">
        <v>990</v>
      </c>
      <c r="C50" s="522"/>
      <c r="D50" s="518"/>
      <c r="E50" s="518"/>
      <c r="F50" s="518"/>
    </row>
    <row r="51" spans="1:6" x14ac:dyDescent="0.2">
      <c r="A51" s="518"/>
      <c r="B51" s="427"/>
      <c r="C51" s="522"/>
      <c r="D51" s="518"/>
      <c r="E51" s="518"/>
      <c r="F51" s="518"/>
    </row>
    <row r="52" spans="1:6" x14ac:dyDescent="0.2">
      <c r="A52" s="518"/>
      <c r="B52" s="427"/>
      <c r="C52" s="522"/>
      <c r="D52" s="518"/>
      <c r="E52" s="518"/>
      <c r="F52" s="518"/>
    </row>
    <row r="53" spans="1:6" ht="13.5" thickBot="1" x14ac:dyDescent="0.25">
      <c r="A53" s="518"/>
      <c r="B53" s="428"/>
      <c r="C53" s="522"/>
      <c r="D53" s="519"/>
      <c r="E53" s="519"/>
      <c r="F53" s="519"/>
    </row>
    <row r="54" spans="1:6" x14ac:dyDescent="0.2">
      <c r="A54" s="518"/>
      <c r="B54" s="517" t="s">
        <v>991</v>
      </c>
      <c r="C54" s="522"/>
      <c r="D54" s="426"/>
      <c r="E54" s="423"/>
      <c r="F54" s="423"/>
    </row>
    <row r="55" spans="1:6" ht="17.25" customHeight="1" x14ac:dyDescent="0.2">
      <c r="A55" s="518"/>
      <c r="B55" s="518"/>
      <c r="C55" s="522"/>
      <c r="D55" s="429">
        <v>7200</v>
      </c>
      <c r="E55" s="430">
        <v>7200</v>
      </c>
      <c r="F55" s="430">
        <v>7200</v>
      </c>
    </row>
    <row r="56" spans="1:6" ht="32.25" customHeight="1" thickBot="1" x14ac:dyDescent="0.25">
      <c r="A56" s="518"/>
      <c r="B56" s="519"/>
      <c r="C56" s="522"/>
      <c r="D56" s="431">
        <v>4800</v>
      </c>
      <c r="E56" s="428"/>
      <c r="F56" s="428"/>
    </row>
    <row r="57" spans="1:6" x14ac:dyDescent="0.2">
      <c r="A57" s="518"/>
      <c r="B57" s="517" t="s">
        <v>992</v>
      </c>
      <c r="C57" s="522"/>
      <c r="D57" s="432">
        <v>900</v>
      </c>
      <c r="E57" s="520">
        <v>900</v>
      </c>
      <c r="F57" s="520">
        <v>900</v>
      </c>
    </row>
    <row r="58" spans="1:6" ht="33.75" customHeight="1" thickBot="1" x14ac:dyDescent="0.25">
      <c r="A58" s="518"/>
      <c r="B58" s="519"/>
      <c r="C58" s="522"/>
      <c r="D58" s="433">
        <v>600</v>
      </c>
      <c r="E58" s="521"/>
      <c r="F58" s="521"/>
    </row>
    <row r="59" spans="1:6" x14ac:dyDescent="0.2">
      <c r="A59" s="518"/>
      <c r="B59" s="517" t="s">
        <v>993</v>
      </c>
      <c r="C59" s="522"/>
      <c r="D59" s="432" t="s">
        <v>994</v>
      </c>
      <c r="E59" s="520" t="s">
        <v>995</v>
      </c>
      <c r="F59" s="509">
        <v>7200</v>
      </c>
    </row>
    <row r="60" spans="1:6" ht="73.5" customHeight="1" thickBot="1" x14ac:dyDescent="0.25">
      <c r="A60" s="518"/>
      <c r="B60" s="519"/>
      <c r="C60" s="522"/>
      <c r="D60" s="431">
        <v>4800</v>
      </c>
      <c r="E60" s="521"/>
      <c r="F60" s="510"/>
    </row>
    <row r="61" spans="1:6" x14ac:dyDescent="0.2">
      <c r="A61" s="518"/>
      <c r="B61" s="517" t="s">
        <v>996</v>
      </c>
      <c r="C61" s="522"/>
      <c r="D61" s="426"/>
      <c r="E61" s="426"/>
      <c r="F61" s="423"/>
    </row>
    <row r="62" spans="1:6" x14ac:dyDescent="0.2">
      <c r="A62" s="518"/>
      <c r="B62" s="518"/>
      <c r="C62" s="522"/>
      <c r="D62" s="423"/>
      <c r="E62" s="423"/>
      <c r="F62" s="423"/>
    </row>
    <row r="63" spans="1:6" x14ac:dyDescent="0.2">
      <c r="A63" s="518"/>
      <c r="B63" s="518"/>
      <c r="C63" s="522"/>
      <c r="D63" s="423"/>
      <c r="E63" s="423"/>
      <c r="F63" s="423"/>
    </row>
    <row r="64" spans="1:6" x14ac:dyDescent="0.2">
      <c r="A64" s="518"/>
      <c r="B64" s="518"/>
      <c r="C64" s="522"/>
      <c r="D64" s="426"/>
      <c r="E64" s="423"/>
      <c r="F64" s="423"/>
    </row>
    <row r="65" spans="1:6" x14ac:dyDescent="0.2">
      <c r="A65" s="518"/>
      <c r="B65" s="518"/>
      <c r="C65" s="522"/>
      <c r="D65" s="423"/>
      <c r="E65" s="423"/>
      <c r="F65" s="423"/>
    </row>
    <row r="66" spans="1:6" ht="35.25" customHeight="1" thickBot="1" x14ac:dyDescent="0.25">
      <c r="A66" s="518"/>
      <c r="B66" s="519"/>
      <c r="C66" s="522"/>
      <c r="D66" s="432" t="s">
        <v>997</v>
      </c>
      <c r="E66" s="426" t="s">
        <v>998</v>
      </c>
      <c r="F66" s="434">
        <v>28000</v>
      </c>
    </row>
    <row r="67" spans="1:6" ht="87" customHeight="1" thickBot="1" x14ac:dyDescent="0.25">
      <c r="A67" s="518"/>
      <c r="B67" s="435" t="s">
        <v>999</v>
      </c>
      <c r="C67" s="522"/>
      <c r="D67" s="431">
        <v>17100</v>
      </c>
      <c r="E67" s="428"/>
      <c r="F67" s="428"/>
    </row>
    <row r="68" spans="1:6" ht="54" customHeight="1" thickBot="1" x14ac:dyDescent="0.25">
      <c r="A68" s="518"/>
      <c r="B68" s="436" t="s">
        <v>1000</v>
      </c>
      <c r="C68" s="522"/>
      <c r="D68" s="425"/>
      <c r="E68" s="425"/>
      <c r="F68" s="425"/>
    </row>
    <row r="69" spans="1:6" ht="47.25" customHeight="1" thickBot="1" x14ac:dyDescent="0.25">
      <c r="A69" s="518"/>
      <c r="B69" s="436" t="s">
        <v>1001</v>
      </c>
      <c r="C69" s="522"/>
      <c r="D69" s="436"/>
      <c r="E69" s="436"/>
      <c r="F69" s="436"/>
    </row>
    <row r="70" spans="1:6" ht="49.5" customHeight="1" thickBot="1" x14ac:dyDescent="0.25">
      <c r="A70" s="519"/>
      <c r="B70" s="436" t="s">
        <v>1002</v>
      </c>
      <c r="C70" s="521"/>
      <c r="D70" s="425"/>
      <c r="E70" s="425"/>
      <c r="F70" s="425"/>
    </row>
    <row r="71" spans="1:6" ht="56.25" customHeight="1" x14ac:dyDescent="0.2">
      <c r="A71" s="517" t="s">
        <v>1003</v>
      </c>
      <c r="B71" s="422" t="s">
        <v>1004</v>
      </c>
      <c r="C71" s="520" t="s">
        <v>1005</v>
      </c>
      <c r="D71" s="517"/>
      <c r="E71" s="517"/>
      <c r="F71" s="517"/>
    </row>
    <row r="72" spans="1:6" ht="56.25" customHeight="1" x14ac:dyDescent="0.2">
      <c r="A72" s="518"/>
      <c r="B72" s="426" t="s">
        <v>1006</v>
      </c>
      <c r="C72" s="522"/>
      <c r="D72" s="518"/>
      <c r="E72" s="518"/>
      <c r="F72" s="518"/>
    </row>
    <row r="73" spans="1:6" ht="13.5" thickBot="1" x14ac:dyDescent="0.25">
      <c r="A73" s="518"/>
      <c r="B73" s="428"/>
      <c r="C73" s="522"/>
      <c r="D73" s="519"/>
      <c r="E73" s="519"/>
      <c r="F73" s="519"/>
    </row>
    <row r="74" spans="1:6" ht="51.75" thickBot="1" x14ac:dyDescent="0.25">
      <c r="A74" s="518"/>
      <c r="B74" s="436" t="s">
        <v>1007</v>
      </c>
      <c r="C74" s="522"/>
      <c r="D74" s="436"/>
      <c r="E74" s="436"/>
      <c r="F74" s="436"/>
    </row>
    <row r="75" spans="1:6" ht="57.75" customHeight="1" thickBot="1" x14ac:dyDescent="0.25">
      <c r="A75" s="519"/>
      <c r="B75" s="436" t="s">
        <v>1008</v>
      </c>
      <c r="C75" s="521"/>
      <c r="D75" s="437"/>
      <c r="E75" s="437"/>
      <c r="F75" s="437"/>
    </row>
    <row r="76" spans="1:6" ht="41.25" customHeight="1" x14ac:dyDescent="0.2">
      <c r="A76" s="517" t="s">
        <v>1009</v>
      </c>
      <c r="B76" s="422" t="s">
        <v>1010</v>
      </c>
      <c r="C76" s="423" t="s">
        <v>983</v>
      </c>
      <c r="D76" s="423"/>
      <c r="E76" s="423"/>
      <c r="F76" s="423"/>
    </row>
    <row r="77" spans="1:6" ht="38.25" x14ac:dyDescent="0.2">
      <c r="A77" s="518"/>
      <c r="B77" s="426" t="s">
        <v>1011</v>
      </c>
      <c r="C77" s="423" t="s">
        <v>986</v>
      </c>
      <c r="D77" s="423"/>
      <c r="E77" s="423"/>
      <c r="F77" s="423"/>
    </row>
    <row r="78" spans="1:6" x14ac:dyDescent="0.2">
      <c r="A78" s="518"/>
      <c r="B78" s="427"/>
      <c r="C78" s="427"/>
      <c r="D78" s="423"/>
      <c r="E78" s="423"/>
      <c r="F78" s="423"/>
    </row>
    <row r="79" spans="1:6" ht="28.5" customHeight="1" thickBot="1" x14ac:dyDescent="0.25">
      <c r="A79" s="518"/>
      <c r="B79" s="428"/>
      <c r="C79" s="427"/>
      <c r="D79" s="425" t="s">
        <v>1012</v>
      </c>
      <c r="E79" s="425" t="s">
        <v>1012</v>
      </c>
      <c r="F79" s="425" t="s">
        <v>1012</v>
      </c>
    </row>
    <row r="80" spans="1:6" x14ac:dyDescent="0.2">
      <c r="A80" s="518"/>
      <c r="B80" s="517" t="s">
        <v>1013</v>
      </c>
      <c r="C80" s="427"/>
      <c r="D80" s="423"/>
      <c r="E80" s="423"/>
      <c r="F80" s="423"/>
    </row>
    <row r="81" spans="1:6" ht="45.75" customHeight="1" thickBot="1" x14ac:dyDescent="0.25">
      <c r="A81" s="518"/>
      <c r="B81" s="519"/>
      <c r="C81" s="427"/>
      <c r="D81" s="423"/>
      <c r="E81" s="423"/>
      <c r="F81" s="423"/>
    </row>
    <row r="82" spans="1:6" ht="35.25" customHeight="1" thickBot="1" x14ac:dyDescent="0.25">
      <c r="A82" s="518"/>
      <c r="B82" s="436" t="s">
        <v>1014</v>
      </c>
      <c r="C82" s="427"/>
      <c r="D82" s="438">
        <v>3000</v>
      </c>
      <c r="E82" s="438">
        <v>3000</v>
      </c>
      <c r="F82" s="438">
        <v>3000</v>
      </c>
    </row>
    <row r="83" spans="1:6" ht="51.75" thickBot="1" x14ac:dyDescent="0.25">
      <c r="A83" s="519"/>
      <c r="B83" s="436" t="s">
        <v>1015</v>
      </c>
      <c r="C83" s="428"/>
      <c r="D83" s="425" t="s">
        <v>1016</v>
      </c>
      <c r="E83" s="425" t="s">
        <v>1016</v>
      </c>
      <c r="F83" s="425" t="s">
        <v>1016</v>
      </c>
    </row>
    <row r="84" spans="1:6" ht="25.5" x14ac:dyDescent="0.2">
      <c r="A84" s="517" t="s">
        <v>1017</v>
      </c>
      <c r="B84" s="422" t="s">
        <v>1018</v>
      </c>
      <c r="C84" s="423" t="s">
        <v>983</v>
      </c>
      <c r="D84" s="423"/>
      <c r="E84" s="423"/>
      <c r="F84" s="423"/>
    </row>
    <row r="85" spans="1:6" ht="51" x14ac:dyDescent="0.2">
      <c r="A85" s="518"/>
      <c r="B85" s="426" t="s">
        <v>1019</v>
      </c>
      <c r="C85" s="423" t="s">
        <v>1020</v>
      </c>
      <c r="D85" s="423"/>
      <c r="E85" s="423"/>
      <c r="F85" s="423"/>
    </row>
    <row r="86" spans="1:6" x14ac:dyDescent="0.2">
      <c r="A86" s="518"/>
      <c r="B86" s="427"/>
      <c r="C86" s="427"/>
      <c r="D86" s="423"/>
      <c r="E86" s="423"/>
      <c r="F86" s="423"/>
    </row>
    <row r="87" spans="1:6" ht="13.5" thickBot="1" x14ac:dyDescent="0.25">
      <c r="A87" s="519"/>
      <c r="B87" s="428"/>
      <c r="C87" s="428"/>
      <c r="D87" s="438">
        <v>60000</v>
      </c>
      <c r="E87" s="438">
        <v>60000</v>
      </c>
      <c r="F87" s="438">
        <v>60000</v>
      </c>
    </row>
    <row r="88" spans="1:6" x14ac:dyDescent="0.2">
      <c r="A88" s="517"/>
      <c r="B88" s="517" t="s">
        <v>1021</v>
      </c>
      <c r="C88" s="423" t="s">
        <v>983</v>
      </c>
      <c r="D88" s="509">
        <v>4700</v>
      </c>
      <c r="E88" s="509">
        <v>4700</v>
      </c>
      <c r="F88" s="509">
        <v>4700</v>
      </c>
    </row>
    <row r="89" spans="1:6" ht="29.25" customHeight="1" thickBot="1" x14ac:dyDescent="0.25">
      <c r="A89" s="519"/>
      <c r="B89" s="519"/>
      <c r="C89" s="425" t="s">
        <v>1022</v>
      </c>
      <c r="D89" s="510"/>
      <c r="E89" s="510"/>
      <c r="F89" s="510"/>
    </row>
    <row r="90" spans="1:6" ht="18.75" customHeight="1" thickBot="1" x14ac:dyDescent="0.25">
      <c r="A90" s="511" t="s">
        <v>1023</v>
      </c>
      <c r="B90" s="512"/>
      <c r="C90" s="513"/>
      <c r="D90" s="439">
        <v>95000</v>
      </c>
      <c r="E90" s="439">
        <v>103000</v>
      </c>
      <c r="F90" s="439">
        <v>111000</v>
      </c>
    </row>
    <row r="91" spans="1:6" ht="15.75" x14ac:dyDescent="0.2">
      <c r="A91" s="444"/>
    </row>
    <row r="92" spans="1:6" ht="15.75" x14ac:dyDescent="0.2">
      <c r="A92" s="505" t="s">
        <v>1024</v>
      </c>
      <c r="B92" s="505"/>
      <c r="C92" s="505"/>
      <c r="D92" s="505"/>
      <c r="E92" s="505"/>
      <c r="F92" s="505"/>
    </row>
    <row r="93" spans="1:6" ht="15.75" x14ac:dyDescent="0.2">
      <c r="A93" s="419"/>
    </row>
    <row r="94" spans="1:6" ht="15.75" x14ac:dyDescent="0.2">
      <c r="A94" s="504" t="s">
        <v>1025</v>
      </c>
      <c r="B94" s="504"/>
      <c r="C94" s="504"/>
      <c r="D94" s="504"/>
      <c r="E94" s="504"/>
      <c r="F94" s="504"/>
    </row>
    <row r="95" spans="1:6" ht="15.75" x14ac:dyDescent="0.2">
      <c r="A95" s="504" t="s">
        <v>1026</v>
      </c>
      <c r="B95" s="504"/>
      <c r="C95" s="504"/>
      <c r="D95" s="504"/>
      <c r="E95" s="504"/>
      <c r="F95" s="504"/>
    </row>
    <row r="96" spans="1:6" ht="15.75" x14ac:dyDescent="0.2">
      <c r="A96" s="419"/>
    </row>
    <row r="97" spans="1:6" ht="15.75" x14ac:dyDescent="0.2">
      <c r="A97" s="505" t="s">
        <v>1027</v>
      </c>
      <c r="B97" s="505"/>
      <c r="C97" s="505"/>
      <c r="D97" s="505"/>
      <c r="E97" s="505"/>
      <c r="F97" s="505"/>
    </row>
    <row r="98" spans="1:6" ht="15.75" x14ac:dyDescent="0.2">
      <c r="A98" s="505" t="s">
        <v>1028</v>
      </c>
      <c r="B98" s="505"/>
      <c r="C98" s="505"/>
      <c r="D98" s="505"/>
      <c r="E98" s="505"/>
      <c r="F98" s="505"/>
    </row>
    <row r="99" spans="1:6" ht="15.75" x14ac:dyDescent="0.2">
      <c r="A99" s="505" t="s">
        <v>1029</v>
      </c>
      <c r="B99" s="505"/>
      <c r="C99" s="505"/>
      <c r="D99" s="505"/>
      <c r="E99" s="505"/>
      <c r="F99" s="505"/>
    </row>
    <row r="100" spans="1:6" ht="15.75" x14ac:dyDescent="0.2">
      <c r="A100" s="505" t="s">
        <v>1030</v>
      </c>
      <c r="B100" s="505"/>
      <c r="C100" s="505"/>
      <c r="D100" s="505"/>
      <c r="E100" s="505"/>
      <c r="F100" s="505"/>
    </row>
    <row r="101" spans="1:6" ht="15.75" x14ac:dyDescent="0.2">
      <c r="A101" s="505" t="s">
        <v>1031</v>
      </c>
      <c r="B101" s="505"/>
      <c r="C101" s="505"/>
      <c r="D101" s="505"/>
      <c r="E101" s="505"/>
      <c r="F101" s="505"/>
    </row>
    <row r="102" spans="1:6" ht="15.75" customHeight="1" x14ac:dyDescent="0.2">
      <c r="A102" s="505" t="s">
        <v>1032</v>
      </c>
      <c r="B102" s="505"/>
      <c r="C102" s="505"/>
      <c r="D102" s="505"/>
      <c r="E102" s="505"/>
      <c r="F102" s="505"/>
    </row>
    <row r="103" spans="1:6" ht="15.75" customHeight="1" x14ac:dyDescent="0.2">
      <c r="A103" s="505" t="s">
        <v>1033</v>
      </c>
      <c r="B103" s="505"/>
      <c r="C103" s="505"/>
      <c r="D103" s="505"/>
      <c r="E103" s="505"/>
      <c r="F103" s="505"/>
    </row>
    <row r="104" spans="1:6" ht="15.75" customHeight="1" x14ac:dyDescent="0.2">
      <c r="A104" s="505" t="s">
        <v>1034</v>
      </c>
      <c r="B104" s="505"/>
      <c r="C104" s="505"/>
      <c r="D104" s="505"/>
      <c r="E104" s="505"/>
      <c r="F104" s="505"/>
    </row>
    <row r="105" spans="1:6" ht="15.75" x14ac:dyDescent="0.2">
      <c r="A105" s="444" t="s">
        <v>1035</v>
      </c>
    </row>
    <row r="106" spans="1:6" ht="15.75" x14ac:dyDescent="0.2">
      <c r="A106" s="444"/>
    </row>
    <row r="107" spans="1:6" ht="15.75" x14ac:dyDescent="0.2">
      <c r="A107" s="504" t="s">
        <v>1036</v>
      </c>
      <c r="B107" s="504"/>
      <c r="C107" s="504"/>
      <c r="D107" s="504"/>
      <c r="E107" s="504"/>
      <c r="F107" s="504"/>
    </row>
    <row r="108" spans="1:6" ht="15.75" x14ac:dyDescent="0.2">
      <c r="A108" s="504" t="s">
        <v>1037</v>
      </c>
      <c r="B108" s="504"/>
      <c r="C108" s="504"/>
      <c r="D108" s="504"/>
      <c r="E108" s="504"/>
      <c r="F108" s="504"/>
    </row>
    <row r="109" spans="1:6" ht="15.75" x14ac:dyDescent="0.2">
      <c r="A109" s="444"/>
    </row>
    <row r="110" spans="1:6" ht="15.75" x14ac:dyDescent="0.2">
      <c r="A110" s="505" t="s">
        <v>1038</v>
      </c>
      <c r="B110" s="505"/>
      <c r="C110" s="505"/>
      <c r="D110" s="505"/>
      <c r="E110" s="505"/>
      <c r="F110" s="505"/>
    </row>
    <row r="111" spans="1:6" ht="15.75" x14ac:dyDescent="0.2">
      <c r="A111" s="505" t="s">
        <v>1039</v>
      </c>
      <c r="B111" s="505"/>
      <c r="C111" s="505"/>
      <c r="D111" s="505"/>
      <c r="E111" s="505"/>
      <c r="F111" s="505"/>
    </row>
    <row r="112" spans="1:6" ht="15.75" x14ac:dyDescent="0.2">
      <c r="A112" s="505" t="s">
        <v>1040</v>
      </c>
      <c r="B112" s="505"/>
      <c r="C112" s="505"/>
      <c r="D112" s="505"/>
      <c r="E112" s="505"/>
      <c r="F112" s="505"/>
    </row>
    <row r="113" spans="1:6" ht="15.75" x14ac:dyDescent="0.2">
      <c r="A113" s="505" t="s">
        <v>1041</v>
      </c>
      <c r="B113" s="505"/>
      <c r="C113" s="505"/>
      <c r="D113" s="505"/>
      <c r="E113" s="505"/>
      <c r="F113" s="505"/>
    </row>
    <row r="114" spans="1:6" ht="15.75" x14ac:dyDescent="0.2">
      <c r="A114" s="444"/>
    </row>
    <row r="115" spans="1:6" ht="15.75" x14ac:dyDescent="0.2">
      <c r="A115" s="444"/>
    </row>
    <row r="116" spans="1:6" ht="47.25" customHeight="1" x14ac:dyDescent="0.2">
      <c r="A116" s="504" t="s">
        <v>1025</v>
      </c>
      <c r="B116" s="504"/>
      <c r="C116" s="504"/>
      <c r="D116" s="504"/>
      <c r="E116" s="504"/>
      <c r="F116" s="504"/>
    </row>
    <row r="117" spans="1:6" ht="15.75" x14ac:dyDescent="0.2">
      <c r="A117" s="504" t="s">
        <v>1042</v>
      </c>
      <c r="B117" s="504"/>
      <c r="C117" s="504"/>
      <c r="D117" s="504"/>
      <c r="E117" s="504"/>
      <c r="F117" s="504"/>
    </row>
    <row r="118" spans="1:6" ht="15.75" x14ac:dyDescent="0.2">
      <c r="A118" s="444"/>
    </row>
    <row r="119" spans="1:6" ht="15.75" x14ac:dyDescent="0.2">
      <c r="A119" s="505" t="s">
        <v>1043</v>
      </c>
      <c r="B119" s="505"/>
      <c r="C119" s="505"/>
      <c r="D119" s="505"/>
      <c r="E119" s="505"/>
      <c r="F119" s="505"/>
    </row>
    <row r="120" spans="1:6" ht="15.75" x14ac:dyDescent="0.2">
      <c r="A120" s="505" t="s">
        <v>1044</v>
      </c>
      <c r="B120" s="505"/>
      <c r="C120" s="505"/>
      <c r="D120" s="505"/>
      <c r="E120" s="505"/>
      <c r="F120" s="505"/>
    </row>
    <row r="121" spans="1:6" ht="15.75" x14ac:dyDescent="0.2">
      <c r="A121" s="505" t="s">
        <v>1045</v>
      </c>
      <c r="B121" s="505"/>
      <c r="C121" s="505"/>
      <c r="D121" s="505"/>
      <c r="E121" s="505"/>
      <c r="F121" s="505"/>
    </row>
    <row r="122" spans="1:6" ht="15.75" x14ac:dyDescent="0.2">
      <c r="A122" s="505" t="s">
        <v>1046</v>
      </c>
      <c r="B122" s="505"/>
      <c r="C122" s="505"/>
      <c r="D122" s="505"/>
      <c r="E122" s="505"/>
      <c r="F122" s="505"/>
    </row>
    <row r="123" spans="1:6" ht="15.75" x14ac:dyDescent="0.2">
      <c r="A123" s="444"/>
    </row>
    <row r="124" spans="1:6" ht="15.75" x14ac:dyDescent="0.2">
      <c r="A124" s="444"/>
    </row>
    <row r="125" spans="1:6" ht="15" x14ac:dyDescent="0.2">
      <c r="A125" s="507" t="s">
        <v>1047</v>
      </c>
      <c r="B125" s="507"/>
      <c r="C125" s="507"/>
      <c r="D125" s="507"/>
      <c r="E125" s="507"/>
      <c r="F125" s="507"/>
    </row>
    <row r="126" spans="1:6" ht="15" x14ac:dyDescent="0.2">
      <c r="A126" s="507" t="s">
        <v>1048</v>
      </c>
      <c r="B126" s="507"/>
      <c r="C126" s="507"/>
      <c r="D126" s="507"/>
      <c r="E126" s="507"/>
      <c r="F126" s="507"/>
    </row>
    <row r="127" spans="1:6" ht="15" x14ac:dyDescent="0.25">
      <c r="A127" s="506" t="s">
        <v>1049</v>
      </c>
      <c r="B127" s="506"/>
      <c r="C127" s="506"/>
      <c r="D127" s="506"/>
      <c r="E127" s="506"/>
      <c r="F127" s="506"/>
    </row>
  </sheetData>
  <mergeCells count="94">
    <mergeCell ref="E57:E58"/>
    <mergeCell ref="F57:F58"/>
    <mergeCell ref="B59:B60"/>
    <mergeCell ref="A45:A46"/>
    <mergeCell ref="B45:B46"/>
    <mergeCell ref="C45:C46"/>
    <mergeCell ref="D45:F45"/>
    <mergeCell ref="A47:A48"/>
    <mergeCell ref="D47:D48"/>
    <mergeCell ref="E47:E48"/>
    <mergeCell ref="F47:F48"/>
    <mergeCell ref="D88:D89"/>
    <mergeCell ref="E59:E60"/>
    <mergeCell ref="F59:F60"/>
    <mergeCell ref="B61:B66"/>
    <mergeCell ref="A71:A75"/>
    <mergeCell ref="C71:C75"/>
    <mergeCell ref="D71:D73"/>
    <mergeCell ref="E71:E73"/>
    <mergeCell ref="F71:F73"/>
    <mergeCell ref="A49:A70"/>
    <mergeCell ref="C49:C70"/>
    <mergeCell ref="D49:D53"/>
    <mergeCell ref="E49:E53"/>
    <mergeCell ref="F49:F53"/>
    <mergeCell ref="B54:B56"/>
    <mergeCell ref="B57:B58"/>
    <mergeCell ref="A76:A83"/>
    <mergeCell ref="B80:B81"/>
    <mergeCell ref="A84:A87"/>
    <mergeCell ref="A88:A89"/>
    <mergeCell ref="B88:B89"/>
    <mergeCell ref="A37:F37"/>
    <mergeCell ref="A36:F36"/>
    <mergeCell ref="A26:B26"/>
    <mergeCell ref="C26:D26"/>
    <mergeCell ref="A22:F22"/>
    <mergeCell ref="A29:F29"/>
    <mergeCell ref="A31:F31"/>
    <mergeCell ref="E88:E89"/>
    <mergeCell ref="F88:F89"/>
    <mergeCell ref="A90:C90"/>
    <mergeCell ref="A1:F1"/>
    <mergeCell ref="A3:F3"/>
    <mergeCell ref="A4:F4"/>
    <mergeCell ref="A6:F6"/>
    <mergeCell ref="A7:F7"/>
    <mergeCell ref="A8:F8"/>
    <mergeCell ref="A9:F9"/>
    <mergeCell ref="A44:F44"/>
    <mergeCell ref="A42:F42"/>
    <mergeCell ref="A41:F41"/>
    <mergeCell ref="A40:F40"/>
    <mergeCell ref="A39:F39"/>
    <mergeCell ref="A38:F38"/>
    <mergeCell ref="A99:F99"/>
    <mergeCell ref="A100:F100"/>
    <mergeCell ref="A101:F101"/>
    <mergeCell ref="A10:F10"/>
    <mergeCell ref="A12:F12"/>
    <mergeCell ref="A13:F13"/>
    <mergeCell ref="A15:F15"/>
    <mergeCell ref="A16:F16"/>
    <mergeCell ref="A17:F17"/>
    <mergeCell ref="A35:F35"/>
    <mergeCell ref="A34:F34"/>
    <mergeCell ref="A32:F32"/>
    <mergeCell ref="A19:F19"/>
    <mergeCell ref="A20:F20"/>
    <mergeCell ref="A21:F21"/>
    <mergeCell ref="A18:F18"/>
    <mergeCell ref="A92:F92"/>
    <mergeCell ref="A94:F94"/>
    <mergeCell ref="A95:F95"/>
    <mergeCell ref="A97:F97"/>
    <mergeCell ref="A98:F98"/>
    <mergeCell ref="A127:F127"/>
    <mergeCell ref="A121:F121"/>
    <mergeCell ref="A117:F117"/>
    <mergeCell ref="A119:F119"/>
    <mergeCell ref="A120:F120"/>
    <mergeCell ref="A122:F122"/>
    <mergeCell ref="A125:F125"/>
    <mergeCell ref="A126:F126"/>
    <mergeCell ref="A116:F116"/>
    <mergeCell ref="A102:F102"/>
    <mergeCell ref="A103:F103"/>
    <mergeCell ref="A104:F104"/>
    <mergeCell ref="A107:F107"/>
    <mergeCell ref="A108:F108"/>
    <mergeCell ref="A110:F110"/>
    <mergeCell ref="A111:F111"/>
    <mergeCell ref="A112:F112"/>
    <mergeCell ref="A113:F113"/>
  </mergeCells>
  <pageMargins left="0.59055118110236227" right="0.19685039370078741" top="0.39370078740157483" bottom="0.19685039370078741" header="0" footer="0"/>
  <pageSetup paperSize="9" scale="8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M81"/>
  <sheetViews>
    <sheetView zoomScale="85" zoomScaleNormal="85" workbookViewId="0">
      <pane xSplit="10" ySplit="7" topLeftCell="K8" activePane="bottomRight" state="frozen"/>
      <selection activeCell="H12" sqref="H12:H18"/>
      <selection pane="topRight" activeCell="H12" sqref="H12:H18"/>
      <selection pane="bottomLeft" activeCell="H12" sqref="H12:H18"/>
      <selection pane="bottomRight" activeCell="I20" sqref="I20"/>
    </sheetView>
  </sheetViews>
  <sheetFormatPr defaultColWidth="9.140625" defaultRowHeight="30" customHeight="1" x14ac:dyDescent="0.2"/>
  <cols>
    <col min="1" max="1" width="3.5703125" style="138" customWidth="1"/>
    <col min="2" max="2" width="3.28515625" style="4" customWidth="1"/>
    <col min="3" max="3" width="3.42578125" style="4" customWidth="1"/>
    <col min="4" max="4" width="40.5703125" style="4" customWidth="1"/>
    <col min="5" max="5" width="6.42578125" style="4" customWidth="1"/>
    <col min="6" max="6" width="14" style="112" customWidth="1"/>
    <col min="7" max="9" width="12.85546875" style="112" customWidth="1"/>
    <col min="10" max="10" width="28.42578125" style="112" customWidth="1"/>
    <col min="11" max="13" width="7.5703125" style="296" customWidth="1"/>
    <col min="14" max="16384" width="9.140625" style="4"/>
  </cols>
  <sheetData>
    <row r="1" spans="1:13" s="13" customFormat="1" ht="18.75" customHeight="1" x14ac:dyDescent="0.2">
      <c r="A1" s="44"/>
      <c r="B1" s="44"/>
      <c r="C1" s="44"/>
      <c r="D1" s="44"/>
      <c r="E1" s="44"/>
      <c r="F1" s="792"/>
      <c r="G1" s="792"/>
      <c r="H1" s="793"/>
      <c r="I1" s="793"/>
      <c r="J1" s="501" t="s">
        <v>635</v>
      </c>
      <c r="K1" s="501"/>
      <c r="L1" s="501"/>
      <c r="M1" s="501"/>
    </row>
    <row r="2" spans="1:13" s="13" customFormat="1" ht="21.75" customHeight="1" x14ac:dyDescent="0.25">
      <c r="A2" s="502" t="s">
        <v>715</v>
      </c>
      <c r="B2" s="502"/>
      <c r="C2" s="502"/>
      <c r="D2" s="502"/>
      <c r="E2" s="502"/>
      <c r="F2" s="502"/>
      <c r="G2" s="502"/>
      <c r="H2" s="502"/>
      <c r="I2" s="502"/>
      <c r="J2" s="502"/>
      <c r="K2" s="502"/>
      <c r="L2" s="502"/>
      <c r="M2" s="502"/>
    </row>
    <row r="3" spans="1:13" ht="18.75" customHeight="1" x14ac:dyDescent="0.2">
      <c r="A3" s="306"/>
      <c r="B3" s="306"/>
      <c r="C3" s="306"/>
      <c r="D3" s="306"/>
      <c r="E3" s="306"/>
      <c r="F3" s="794"/>
      <c r="G3" s="794"/>
      <c r="H3" s="794"/>
      <c r="I3" s="794"/>
      <c r="J3" s="566" t="s">
        <v>235</v>
      </c>
      <c r="K3" s="566"/>
      <c r="L3" s="566"/>
      <c r="M3" s="566"/>
    </row>
    <row r="4" spans="1:13" ht="33" customHeight="1" x14ac:dyDescent="0.2">
      <c r="A4" s="479" t="s">
        <v>133</v>
      </c>
      <c r="B4" s="479" t="s">
        <v>134</v>
      </c>
      <c r="C4" s="479" t="s">
        <v>135</v>
      </c>
      <c r="D4" s="484" t="s">
        <v>136</v>
      </c>
      <c r="E4" s="479" t="s">
        <v>132</v>
      </c>
      <c r="F4" s="493" t="s">
        <v>1080</v>
      </c>
      <c r="G4" s="898" t="s">
        <v>919</v>
      </c>
      <c r="H4" s="607" t="s">
        <v>551</v>
      </c>
      <c r="I4" s="607" t="s">
        <v>712</v>
      </c>
      <c r="J4" s="493" t="s">
        <v>137</v>
      </c>
      <c r="K4" s="493"/>
      <c r="L4" s="493"/>
      <c r="M4" s="493"/>
    </row>
    <row r="5" spans="1:13" ht="20.25" hidden="1" customHeight="1" x14ac:dyDescent="0.2">
      <c r="A5" s="479"/>
      <c r="B5" s="479"/>
      <c r="C5" s="479"/>
      <c r="D5" s="484"/>
      <c r="E5" s="479"/>
      <c r="F5" s="493"/>
      <c r="G5" s="898"/>
      <c r="H5" s="607"/>
      <c r="I5" s="607"/>
      <c r="J5" s="607" t="s">
        <v>138</v>
      </c>
      <c r="K5" s="135"/>
      <c r="L5" s="135"/>
      <c r="M5" s="135"/>
    </row>
    <row r="6" spans="1:13" ht="30" customHeight="1" x14ac:dyDescent="0.2">
      <c r="A6" s="479"/>
      <c r="B6" s="479"/>
      <c r="C6" s="479"/>
      <c r="D6" s="484"/>
      <c r="E6" s="479"/>
      <c r="F6" s="493"/>
      <c r="G6" s="898"/>
      <c r="H6" s="607"/>
      <c r="I6" s="607"/>
      <c r="J6" s="607"/>
      <c r="K6" s="494" t="s">
        <v>507</v>
      </c>
      <c r="L6" s="494" t="s">
        <v>552</v>
      </c>
      <c r="M6" s="494" t="s">
        <v>713</v>
      </c>
    </row>
    <row r="7" spans="1:13" ht="69.75" customHeight="1" x14ac:dyDescent="0.2">
      <c r="A7" s="479"/>
      <c r="B7" s="479"/>
      <c r="C7" s="479"/>
      <c r="D7" s="484"/>
      <c r="E7" s="479"/>
      <c r="F7" s="493"/>
      <c r="G7" s="898"/>
      <c r="H7" s="607"/>
      <c r="I7" s="607"/>
      <c r="J7" s="607"/>
      <c r="K7" s="494"/>
      <c r="L7" s="494"/>
      <c r="M7" s="494"/>
    </row>
    <row r="8" spans="1:13" ht="13.5" customHeight="1" x14ac:dyDescent="0.2">
      <c r="A8" s="479"/>
      <c r="B8" s="479"/>
      <c r="C8" s="479"/>
      <c r="D8" s="484"/>
      <c r="E8" s="479"/>
      <c r="F8" s="493"/>
      <c r="G8" s="898"/>
      <c r="H8" s="607"/>
      <c r="I8" s="607"/>
      <c r="J8" s="607"/>
      <c r="K8" s="494"/>
      <c r="L8" s="494"/>
      <c r="M8" s="494"/>
    </row>
    <row r="9" spans="1:13" ht="26.25" customHeight="1" x14ac:dyDescent="0.2">
      <c r="A9" s="483" t="s">
        <v>255</v>
      </c>
      <c r="B9" s="483"/>
      <c r="C9" s="483"/>
      <c r="D9" s="483"/>
      <c r="E9" s="483"/>
      <c r="F9" s="483"/>
      <c r="G9" s="483"/>
      <c r="H9" s="483"/>
      <c r="I9" s="483"/>
      <c r="J9" s="483"/>
      <c r="K9" s="293"/>
      <c r="L9" s="293"/>
      <c r="M9" s="293"/>
    </row>
    <row r="10" spans="1:13" ht="16.5" customHeight="1" x14ac:dyDescent="0.2">
      <c r="A10" s="244" t="s">
        <v>147</v>
      </c>
      <c r="B10" s="547" t="s">
        <v>373</v>
      </c>
      <c r="C10" s="547"/>
      <c r="D10" s="547"/>
      <c r="E10" s="547"/>
      <c r="F10" s="547"/>
      <c r="G10" s="547"/>
      <c r="H10" s="547"/>
      <c r="I10" s="547"/>
      <c r="J10" s="547"/>
      <c r="K10" s="244"/>
      <c r="L10" s="244"/>
      <c r="M10" s="244"/>
    </row>
    <row r="11" spans="1:13" ht="17.25" customHeight="1" x14ac:dyDescent="0.2">
      <c r="A11" s="244" t="s">
        <v>147</v>
      </c>
      <c r="B11" s="244" t="s">
        <v>147</v>
      </c>
      <c r="C11" s="547" t="s">
        <v>372</v>
      </c>
      <c r="D11" s="547"/>
      <c r="E11" s="547"/>
      <c r="F11" s="547"/>
      <c r="G11" s="547"/>
      <c r="H11" s="547"/>
      <c r="I11" s="547"/>
      <c r="J11" s="547"/>
      <c r="K11" s="244"/>
      <c r="L11" s="244"/>
      <c r="M11" s="244"/>
    </row>
    <row r="12" spans="1:13" ht="45" customHeight="1" x14ac:dyDescent="0.2">
      <c r="A12" s="160" t="s">
        <v>147</v>
      </c>
      <c r="B12" s="160" t="s">
        <v>147</v>
      </c>
      <c r="C12" s="160" t="s">
        <v>147</v>
      </c>
      <c r="D12" s="220" t="s">
        <v>374</v>
      </c>
      <c r="E12" s="220" t="s">
        <v>159</v>
      </c>
      <c r="F12" s="114">
        <v>132.4</v>
      </c>
      <c r="G12" s="903">
        <v>149</v>
      </c>
      <c r="H12" s="114">
        <v>93</v>
      </c>
      <c r="I12" s="114">
        <v>93</v>
      </c>
      <c r="J12" s="233" t="s">
        <v>245</v>
      </c>
      <c r="K12" s="212">
        <v>100</v>
      </c>
      <c r="L12" s="212">
        <v>100</v>
      </c>
      <c r="M12" s="212">
        <v>100</v>
      </c>
    </row>
    <row r="13" spans="1:13" ht="45" customHeight="1" x14ac:dyDescent="0.2">
      <c r="A13" s="548" t="s">
        <v>147</v>
      </c>
      <c r="B13" s="548" t="s">
        <v>147</v>
      </c>
      <c r="C13" s="548" t="s">
        <v>148</v>
      </c>
      <c r="D13" s="486" t="s">
        <v>329</v>
      </c>
      <c r="E13" s="213" t="s">
        <v>1</v>
      </c>
      <c r="F13" s="63">
        <v>61.3</v>
      </c>
      <c r="G13" s="902">
        <v>68.599999999999994</v>
      </c>
      <c r="H13" s="63">
        <v>72</v>
      </c>
      <c r="I13" s="63">
        <v>76</v>
      </c>
      <c r="J13" s="666" t="s">
        <v>934</v>
      </c>
      <c r="K13" s="470">
        <v>100</v>
      </c>
      <c r="L13" s="470">
        <v>100</v>
      </c>
      <c r="M13" s="470">
        <v>100</v>
      </c>
    </row>
    <row r="14" spans="1:13" ht="31.5" customHeight="1" x14ac:dyDescent="0.2">
      <c r="A14" s="548"/>
      <c r="B14" s="548"/>
      <c r="C14" s="548"/>
      <c r="D14" s="486"/>
      <c r="E14" s="213" t="s">
        <v>17</v>
      </c>
      <c r="F14" s="63">
        <v>504.8</v>
      </c>
      <c r="G14" s="902">
        <v>504.8</v>
      </c>
      <c r="H14" s="63">
        <v>520</v>
      </c>
      <c r="I14" s="63">
        <v>530</v>
      </c>
      <c r="J14" s="666"/>
      <c r="K14" s="470"/>
      <c r="L14" s="470"/>
      <c r="M14" s="470"/>
    </row>
    <row r="15" spans="1:13" ht="32.25" customHeight="1" x14ac:dyDescent="0.2">
      <c r="A15" s="548"/>
      <c r="B15" s="548"/>
      <c r="C15" s="548"/>
      <c r="D15" s="486"/>
      <c r="E15" s="213" t="s">
        <v>21</v>
      </c>
      <c r="F15" s="63">
        <v>23</v>
      </c>
      <c r="G15" s="902">
        <v>23</v>
      </c>
      <c r="H15" s="63">
        <v>23</v>
      </c>
      <c r="I15" s="63">
        <v>23</v>
      </c>
      <c r="J15" s="666"/>
      <c r="K15" s="470"/>
      <c r="L15" s="470"/>
      <c r="M15" s="470"/>
    </row>
    <row r="16" spans="1:13" ht="33.75" customHeight="1" x14ac:dyDescent="0.2">
      <c r="A16" s="160" t="s">
        <v>147</v>
      </c>
      <c r="B16" s="160" t="s">
        <v>147</v>
      </c>
      <c r="C16" s="160" t="s">
        <v>149</v>
      </c>
      <c r="D16" s="30" t="s">
        <v>238</v>
      </c>
      <c r="E16" s="213" t="s">
        <v>17</v>
      </c>
      <c r="F16" s="63">
        <v>1.8</v>
      </c>
      <c r="G16" s="902">
        <v>1.8</v>
      </c>
      <c r="H16" s="63">
        <v>1.8</v>
      </c>
      <c r="I16" s="63">
        <v>1.8</v>
      </c>
      <c r="J16" s="795" t="s">
        <v>252</v>
      </c>
      <c r="K16" s="294">
        <v>60</v>
      </c>
      <c r="L16" s="294">
        <v>60</v>
      </c>
      <c r="M16" s="294">
        <v>60</v>
      </c>
    </row>
    <row r="17" spans="1:13" ht="24.75" customHeight="1" x14ac:dyDescent="0.2">
      <c r="A17" s="548" t="s">
        <v>147</v>
      </c>
      <c r="B17" s="548" t="s">
        <v>147</v>
      </c>
      <c r="C17" s="548" t="s">
        <v>150</v>
      </c>
      <c r="D17" s="486" t="s">
        <v>256</v>
      </c>
      <c r="E17" s="213" t="s">
        <v>1</v>
      </c>
      <c r="F17" s="63">
        <v>0.6</v>
      </c>
      <c r="G17" s="902">
        <v>0.6</v>
      </c>
      <c r="H17" s="63">
        <v>0</v>
      </c>
      <c r="I17" s="63">
        <v>0</v>
      </c>
      <c r="J17" s="666" t="s">
        <v>294</v>
      </c>
      <c r="K17" s="470">
        <v>4</v>
      </c>
      <c r="L17" s="470"/>
      <c r="M17" s="470"/>
    </row>
    <row r="18" spans="1:13" ht="21" customHeight="1" x14ac:dyDescent="0.2">
      <c r="A18" s="548"/>
      <c r="B18" s="548"/>
      <c r="C18" s="548"/>
      <c r="D18" s="486"/>
      <c r="E18" s="213" t="s">
        <v>3</v>
      </c>
      <c r="F18" s="63">
        <v>7.2</v>
      </c>
      <c r="G18" s="902">
        <v>7.2</v>
      </c>
      <c r="H18" s="63">
        <v>0</v>
      </c>
      <c r="I18" s="63">
        <v>0</v>
      </c>
      <c r="J18" s="666"/>
      <c r="K18" s="470"/>
      <c r="L18" s="470"/>
      <c r="M18" s="470"/>
    </row>
    <row r="19" spans="1:13" ht="21" customHeight="1" x14ac:dyDescent="0.2">
      <c r="A19" s="548"/>
      <c r="B19" s="548"/>
      <c r="C19" s="548"/>
      <c r="D19" s="486"/>
      <c r="E19" s="213" t="s">
        <v>4</v>
      </c>
      <c r="F19" s="63">
        <v>0.6</v>
      </c>
      <c r="G19" s="902">
        <v>0.6</v>
      </c>
      <c r="H19" s="63">
        <v>0</v>
      </c>
      <c r="I19" s="63">
        <v>0</v>
      </c>
      <c r="J19" s="666"/>
      <c r="K19" s="470"/>
      <c r="L19" s="470"/>
      <c r="M19" s="470"/>
    </row>
    <row r="20" spans="1:13" ht="47.25" customHeight="1" x14ac:dyDescent="0.2">
      <c r="A20" s="548" t="s">
        <v>147</v>
      </c>
      <c r="B20" s="548" t="s">
        <v>147</v>
      </c>
      <c r="C20" s="548" t="s">
        <v>151</v>
      </c>
      <c r="D20" s="486" t="s">
        <v>785</v>
      </c>
      <c r="E20" s="213" t="s">
        <v>1</v>
      </c>
      <c r="F20" s="63">
        <v>15</v>
      </c>
      <c r="G20" s="902">
        <v>15</v>
      </c>
      <c r="H20" s="63">
        <v>19</v>
      </c>
      <c r="I20" s="63">
        <v>19</v>
      </c>
      <c r="J20" s="615" t="s">
        <v>935</v>
      </c>
      <c r="K20" s="473">
        <v>500</v>
      </c>
      <c r="L20" s="473">
        <v>600</v>
      </c>
      <c r="M20" s="473">
        <v>600</v>
      </c>
    </row>
    <row r="21" spans="1:13" ht="42.75" customHeight="1" x14ac:dyDescent="0.2">
      <c r="A21" s="548"/>
      <c r="B21" s="548"/>
      <c r="C21" s="548"/>
      <c r="D21" s="486"/>
      <c r="E21" s="213" t="s">
        <v>3</v>
      </c>
      <c r="F21" s="63">
        <v>21</v>
      </c>
      <c r="G21" s="902">
        <v>21</v>
      </c>
      <c r="H21" s="63">
        <v>0</v>
      </c>
      <c r="I21" s="63">
        <v>0</v>
      </c>
      <c r="J21" s="616"/>
      <c r="K21" s="474"/>
      <c r="L21" s="474"/>
      <c r="M21" s="474"/>
    </row>
    <row r="22" spans="1:13" ht="27.75" customHeight="1" x14ac:dyDescent="0.2">
      <c r="A22" s="461" t="s">
        <v>147</v>
      </c>
      <c r="B22" s="461" t="s">
        <v>147</v>
      </c>
      <c r="C22" s="461" t="s">
        <v>152</v>
      </c>
      <c r="D22" s="466" t="s">
        <v>454</v>
      </c>
      <c r="E22" s="213" t="s">
        <v>1</v>
      </c>
      <c r="F22" s="63">
        <v>16</v>
      </c>
      <c r="G22" s="902">
        <v>16</v>
      </c>
      <c r="H22" s="63">
        <v>0</v>
      </c>
      <c r="I22" s="63">
        <v>0</v>
      </c>
      <c r="J22" s="615" t="s">
        <v>668</v>
      </c>
      <c r="K22" s="461" t="s">
        <v>508</v>
      </c>
      <c r="L22" s="461"/>
      <c r="M22" s="461"/>
    </row>
    <row r="23" spans="1:13" ht="27" customHeight="1" x14ac:dyDescent="0.2">
      <c r="A23" s="462"/>
      <c r="B23" s="462"/>
      <c r="C23" s="462"/>
      <c r="D23" s="482"/>
      <c r="E23" s="213" t="s">
        <v>3</v>
      </c>
      <c r="F23" s="63">
        <v>16.399999999999999</v>
      </c>
      <c r="G23" s="902">
        <v>16.399999999999999</v>
      </c>
      <c r="H23" s="63">
        <v>0</v>
      </c>
      <c r="I23" s="63">
        <v>0</v>
      </c>
      <c r="J23" s="796"/>
      <c r="K23" s="462"/>
      <c r="L23" s="462"/>
      <c r="M23" s="462"/>
    </row>
    <row r="24" spans="1:13" ht="22.5" customHeight="1" x14ac:dyDescent="0.2">
      <c r="A24" s="463"/>
      <c r="B24" s="463"/>
      <c r="C24" s="463"/>
      <c r="D24" s="467"/>
      <c r="E24" s="213" t="s">
        <v>4</v>
      </c>
      <c r="F24" s="63">
        <v>2.6</v>
      </c>
      <c r="G24" s="902">
        <v>2.6</v>
      </c>
      <c r="H24" s="63">
        <v>0</v>
      </c>
      <c r="I24" s="63">
        <v>0</v>
      </c>
      <c r="J24" s="616"/>
      <c r="K24" s="463"/>
      <c r="L24" s="463"/>
      <c r="M24" s="463"/>
    </row>
    <row r="25" spans="1:13" ht="31.5" customHeight="1" x14ac:dyDescent="0.2">
      <c r="A25" s="458" t="s">
        <v>147</v>
      </c>
      <c r="B25" s="458" t="s">
        <v>147</v>
      </c>
      <c r="C25" s="458" t="s">
        <v>153</v>
      </c>
      <c r="D25" s="391" t="s">
        <v>936</v>
      </c>
      <c r="E25" s="389" t="s">
        <v>1</v>
      </c>
      <c r="F25" s="390">
        <v>5.3</v>
      </c>
      <c r="G25" s="902">
        <v>1.6</v>
      </c>
      <c r="H25" s="390">
        <v>15.8</v>
      </c>
      <c r="I25" s="390">
        <v>15.8</v>
      </c>
      <c r="J25" s="232" t="s">
        <v>938</v>
      </c>
      <c r="K25" s="207" t="s">
        <v>156</v>
      </c>
      <c r="L25" s="207" t="s">
        <v>313</v>
      </c>
      <c r="M25" s="207" t="s">
        <v>313</v>
      </c>
    </row>
    <row r="26" spans="1:13" ht="17.25" customHeight="1" x14ac:dyDescent="0.2">
      <c r="A26" s="835" t="s">
        <v>147</v>
      </c>
      <c r="B26" s="836" t="s">
        <v>147</v>
      </c>
      <c r="C26" s="497" t="s">
        <v>139</v>
      </c>
      <c r="D26" s="497"/>
      <c r="E26" s="497"/>
      <c r="F26" s="103">
        <f t="shared" ref="F26:I26" si="0">SUM(F12:F25)</f>
        <v>808</v>
      </c>
      <c r="G26" s="103">
        <f t="shared" si="0"/>
        <v>828.2</v>
      </c>
      <c r="H26" s="103">
        <f t="shared" si="0"/>
        <v>744.59999999999991</v>
      </c>
      <c r="I26" s="103">
        <f t="shared" si="0"/>
        <v>758.59999999999991</v>
      </c>
      <c r="J26" s="837"/>
      <c r="K26" s="838"/>
      <c r="L26" s="838"/>
      <c r="M26" s="838"/>
    </row>
    <row r="27" spans="1:13" ht="15.75" customHeight="1" x14ac:dyDescent="0.2">
      <c r="A27" s="835" t="s">
        <v>147</v>
      </c>
      <c r="B27" s="497" t="s">
        <v>140</v>
      </c>
      <c r="C27" s="497"/>
      <c r="D27" s="497"/>
      <c r="E27" s="497"/>
      <c r="F27" s="103">
        <f t="shared" ref="F27:I27" si="1">+F26</f>
        <v>808</v>
      </c>
      <c r="G27" s="103">
        <f t="shared" ref="G27" si="2">+G26</f>
        <v>828.2</v>
      </c>
      <c r="H27" s="103">
        <f t="shared" ref="H27" si="3">+H26</f>
        <v>744.59999999999991</v>
      </c>
      <c r="I27" s="103">
        <f t="shared" si="1"/>
        <v>758.59999999999991</v>
      </c>
      <c r="J27" s="837"/>
      <c r="K27" s="838"/>
      <c r="L27" s="838"/>
      <c r="M27" s="838"/>
    </row>
    <row r="28" spans="1:13" ht="16.5" customHeight="1" x14ac:dyDescent="0.2">
      <c r="A28" s="244" t="s">
        <v>148</v>
      </c>
      <c r="B28" s="547" t="s">
        <v>377</v>
      </c>
      <c r="C28" s="547"/>
      <c r="D28" s="547"/>
      <c r="E28" s="547"/>
      <c r="F28" s="547"/>
      <c r="G28" s="547"/>
      <c r="H28" s="547"/>
      <c r="I28" s="547"/>
      <c r="J28" s="547"/>
      <c r="K28" s="244"/>
      <c r="L28" s="244"/>
      <c r="M28" s="244"/>
    </row>
    <row r="29" spans="1:13" ht="17.25" customHeight="1" x14ac:dyDescent="0.2">
      <c r="A29" s="244" t="s">
        <v>148</v>
      </c>
      <c r="B29" s="244" t="s">
        <v>147</v>
      </c>
      <c r="C29" s="547" t="s">
        <v>500</v>
      </c>
      <c r="D29" s="547"/>
      <c r="E29" s="547"/>
      <c r="F29" s="547"/>
      <c r="G29" s="547"/>
      <c r="H29" s="547"/>
      <c r="I29" s="547"/>
      <c r="J29" s="547"/>
      <c r="K29" s="244"/>
      <c r="L29" s="244"/>
      <c r="M29" s="244"/>
    </row>
    <row r="30" spans="1:13" ht="26.25" customHeight="1" x14ac:dyDescent="0.2">
      <c r="A30" s="541" t="s">
        <v>148</v>
      </c>
      <c r="B30" s="541" t="s">
        <v>147</v>
      </c>
      <c r="C30" s="541" t="s">
        <v>147</v>
      </c>
      <c r="D30" s="549" t="s">
        <v>897</v>
      </c>
      <c r="E30" s="338" t="s">
        <v>1</v>
      </c>
      <c r="F30" s="63">
        <v>20</v>
      </c>
      <c r="G30" s="902">
        <v>20</v>
      </c>
      <c r="H30" s="63">
        <v>20</v>
      </c>
      <c r="I30" s="63">
        <v>20</v>
      </c>
      <c r="J30" s="666" t="s">
        <v>773</v>
      </c>
      <c r="K30" s="552">
        <v>6</v>
      </c>
      <c r="L30" s="552">
        <v>6</v>
      </c>
      <c r="M30" s="552">
        <v>6</v>
      </c>
    </row>
    <row r="31" spans="1:13" ht="27" customHeight="1" x14ac:dyDescent="0.2">
      <c r="A31" s="541"/>
      <c r="B31" s="541"/>
      <c r="C31" s="541"/>
      <c r="D31" s="549"/>
      <c r="E31" s="338" t="s">
        <v>13</v>
      </c>
      <c r="F31" s="63">
        <v>42.2</v>
      </c>
      <c r="G31" s="902">
        <v>42.2</v>
      </c>
      <c r="H31" s="63">
        <v>42.2</v>
      </c>
      <c r="I31" s="63">
        <v>42.2</v>
      </c>
      <c r="J31" s="666"/>
      <c r="K31" s="553"/>
      <c r="L31" s="553"/>
      <c r="M31" s="553"/>
    </row>
    <row r="32" spans="1:13" ht="27.75" customHeight="1" x14ac:dyDescent="0.2">
      <c r="A32" s="541" t="s">
        <v>148</v>
      </c>
      <c r="B32" s="541" t="s">
        <v>147</v>
      </c>
      <c r="C32" s="541" t="s">
        <v>148</v>
      </c>
      <c r="D32" s="549" t="s">
        <v>774</v>
      </c>
      <c r="E32" s="337" t="s">
        <v>1</v>
      </c>
      <c r="F32" s="114">
        <v>1.8</v>
      </c>
      <c r="G32" s="903">
        <v>1.8</v>
      </c>
      <c r="H32" s="114">
        <v>3</v>
      </c>
      <c r="I32" s="114">
        <v>3</v>
      </c>
      <c r="J32" s="666" t="s">
        <v>775</v>
      </c>
      <c r="K32" s="550">
        <v>380</v>
      </c>
      <c r="L32" s="550">
        <v>380</v>
      </c>
      <c r="M32" s="550">
        <v>380</v>
      </c>
    </row>
    <row r="33" spans="1:13" ht="22.5" customHeight="1" x14ac:dyDescent="0.2">
      <c r="A33" s="541"/>
      <c r="B33" s="541"/>
      <c r="C33" s="541"/>
      <c r="D33" s="549"/>
      <c r="E33" s="337" t="s">
        <v>13</v>
      </c>
      <c r="F33" s="114">
        <v>1.8</v>
      </c>
      <c r="G33" s="903">
        <v>1.8</v>
      </c>
      <c r="H33" s="114">
        <v>0.6</v>
      </c>
      <c r="I33" s="114">
        <v>0.6</v>
      </c>
      <c r="J33" s="666"/>
      <c r="K33" s="551"/>
      <c r="L33" s="551"/>
      <c r="M33" s="551"/>
    </row>
    <row r="34" spans="1:13" ht="64.5" customHeight="1" x14ac:dyDescent="0.2">
      <c r="A34" s="327" t="s">
        <v>148</v>
      </c>
      <c r="B34" s="327" t="s">
        <v>147</v>
      </c>
      <c r="C34" s="327" t="s">
        <v>149</v>
      </c>
      <c r="D34" s="338" t="s">
        <v>834</v>
      </c>
      <c r="E34" s="337" t="s">
        <v>1</v>
      </c>
      <c r="F34" s="114">
        <v>65</v>
      </c>
      <c r="G34" s="903">
        <v>75</v>
      </c>
      <c r="H34" s="114">
        <v>65</v>
      </c>
      <c r="I34" s="114">
        <v>65</v>
      </c>
      <c r="J34" s="229" t="s">
        <v>249</v>
      </c>
      <c r="K34" s="339">
        <v>3</v>
      </c>
      <c r="L34" s="339">
        <v>3</v>
      </c>
      <c r="M34" s="339">
        <v>3</v>
      </c>
    </row>
    <row r="35" spans="1:13" ht="64.5" customHeight="1" x14ac:dyDescent="0.2">
      <c r="A35" s="327" t="s">
        <v>148</v>
      </c>
      <c r="B35" s="327" t="s">
        <v>147</v>
      </c>
      <c r="C35" s="327" t="s">
        <v>150</v>
      </c>
      <c r="D35" s="328" t="s">
        <v>326</v>
      </c>
      <c r="E35" s="337" t="s">
        <v>1</v>
      </c>
      <c r="F35" s="114">
        <v>7</v>
      </c>
      <c r="G35" s="903">
        <v>7</v>
      </c>
      <c r="H35" s="114">
        <v>3</v>
      </c>
      <c r="I35" s="114">
        <v>0</v>
      </c>
      <c r="J35" s="229" t="s">
        <v>601</v>
      </c>
      <c r="K35" s="339">
        <v>285</v>
      </c>
      <c r="L35" s="339">
        <v>285</v>
      </c>
      <c r="M35" s="339"/>
    </row>
    <row r="36" spans="1:13" ht="64.5" customHeight="1" x14ac:dyDescent="0.2">
      <c r="A36" s="327" t="s">
        <v>148</v>
      </c>
      <c r="B36" s="327" t="s">
        <v>147</v>
      </c>
      <c r="C36" s="327" t="s">
        <v>151</v>
      </c>
      <c r="D36" s="340" t="s">
        <v>501</v>
      </c>
      <c r="E36" s="337" t="s">
        <v>1</v>
      </c>
      <c r="F36" s="114">
        <v>21.1</v>
      </c>
      <c r="G36" s="903">
        <v>21.1</v>
      </c>
      <c r="H36" s="114">
        <v>21.1</v>
      </c>
      <c r="I36" s="114">
        <v>10.5</v>
      </c>
      <c r="J36" s="229" t="s">
        <v>376</v>
      </c>
      <c r="K36" s="339">
        <v>1800</v>
      </c>
      <c r="L36" s="339">
        <v>1800</v>
      </c>
      <c r="M36" s="339">
        <v>1800</v>
      </c>
    </row>
    <row r="37" spans="1:13" ht="64.5" customHeight="1" x14ac:dyDescent="0.2">
      <c r="A37" s="341" t="s">
        <v>148</v>
      </c>
      <c r="B37" s="341" t="s">
        <v>147</v>
      </c>
      <c r="C37" s="341" t="s">
        <v>152</v>
      </c>
      <c r="D37" s="342" t="s">
        <v>488</v>
      </c>
      <c r="E37" s="337" t="s">
        <v>1</v>
      </c>
      <c r="F37" s="114">
        <v>19.100000000000001</v>
      </c>
      <c r="G37" s="903">
        <v>19.100000000000001</v>
      </c>
      <c r="H37" s="114">
        <v>19.100000000000001</v>
      </c>
      <c r="I37" s="114">
        <v>3.1</v>
      </c>
      <c r="J37" s="231" t="s">
        <v>489</v>
      </c>
      <c r="K37" s="343">
        <v>1800</v>
      </c>
      <c r="L37" s="343">
        <v>1800</v>
      </c>
      <c r="M37" s="343">
        <v>1800</v>
      </c>
    </row>
    <row r="38" spans="1:13" ht="36.75" customHeight="1" x14ac:dyDescent="0.2">
      <c r="A38" s="539" t="s">
        <v>148</v>
      </c>
      <c r="B38" s="539" t="s">
        <v>147</v>
      </c>
      <c r="C38" s="539" t="s">
        <v>153</v>
      </c>
      <c r="D38" s="569" t="s">
        <v>554</v>
      </c>
      <c r="E38" s="337" t="s">
        <v>1</v>
      </c>
      <c r="F38" s="114">
        <v>25.9</v>
      </c>
      <c r="G38" s="903">
        <v>75.900000000000006</v>
      </c>
      <c r="H38" s="114">
        <v>25.9</v>
      </c>
      <c r="I38" s="114">
        <v>25.9</v>
      </c>
      <c r="J38" s="615" t="s">
        <v>932</v>
      </c>
      <c r="K38" s="567">
        <v>1482</v>
      </c>
      <c r="L38" s="567">
        <v>1482</v>
      </c>
      <c r="M38" s="567">
        <v>1482</v>
      </c>
    </row>
    <row r="39" spans="1:13" ht="29.25" customHeight="1" x14ac:dyDescent="0.2">
      <c r="A39" s="540"/>
      <c r="B39" s="540"/>
      <c r="C39" s="540"/>
      <c r="D39" s="570"/>
      <c r="E39" s="337" t="s">
        <v>13</v>
      </c>
      <c r="F39" s="114">
        <v>0</v>
      </c>
      <c r="G39" s="903">
        <v>0</v>
      </c>
      <c r="H39" s="114">
        <v>0</v>
      </c>
      <c r="I39" s="114">
        <v>0</v>
      </c>
      <c r="J39" s="616"/>
      <c r="K39" s="568"/>
      <c r="L39" s="568"/>
      <c r="M39" s="568"/>
    </row>
    <row r="40" spans="1:13" ht="43.5" customHeight="1" x14ac:dyDescent="0.2">
      <c r="A40" s="327" t="s">
        <v>148</v>
      </c>
      <c r="B40" s="327" t="s">
        <v>147</v>
      </c>
      <c r="C40" s="344" t="s">
        <v>154</v>
      </c>
      <c r="D40" s="345" t="s">
        <v>555</v>
      </c>
      <c r="E40" s="337" t="s">
        <v>1</v>
      </c>
      <c r="F40" s="114">
        <v>28.5</v>
      </c>
      <c r="G40" s="903">
        <v>28.5</v>
      </c>
      <c r="H40" s="114">
        <v>28.3</v>
      </c>
      <c r="I40" s="114">
        <v>28.3</v>
      </c>
      <c r="J40" s="232" t="s">
        <v>898</v>
      </c>
      <c r="K40" s="346" t="s">
        <v>899</v>
      </c>
      <c r="L40" s="346" t="s">
        <v>899</v>
      </c>
      <c r="M40" s="346" t="s">
        <v>899</v>
      </c>
    </row>
    <row r="41" spans="1:13" s="112" customFormat="1" ht="57" customHeight="1" x14ac:dyDescent="0.2">
      <c r="A41" s="227" t="s">
        <v>148</v>
      </c>
      <c r="B41" s="227" t="s">
        <v>147</v>
      </c>
      <c r="C41" s="351" t="s">
        <v>155</v>
      </c>
      <c r="D41" s="234" t="s">
        <v>915</v>
      </c>
      <c r="E41" s="233" t="s">
        <v>1</v>
      </c>
      <c r="F41" s="114">
        <v>50.7</v>
      </c>
      <c r="G41" s="903">
        <v>50.7</v>
      </c>
      <c r="H41" s="114">
        <v>50.7</v>
      </c>
      <c r="I41" s="114">
        <v>50.7</v>
      </c>
      <c r="J41" s="232" t="s">
        <v>556</v>
      </c>
      <c r="K41" s="405">
        <v>39</v>
      </c>
      <c r="L41" s="405">
        <v>39</v>
      </c>
      <c r="M41" s="405">
        <v>39</v>
      </c>
    </row>
    <row r="42" spans="1:13" s="112" customFormat="1" ht="55.5" customHeight="1" x14ac:dyDescent="0.2">
      <c r="A42" s="227" t="s">
        <v>148</v>
      </c>
      <c r="B42" s="227" t="s">
        <v>147</v>
      </c>
      <c r="C42" s="351" t="s">
        <v>156</v>
      </c>
      <c r="D42" s="234" t="s">
        <v>779</v>
      </c>
      <c r="E42" s="233" t="s">
        <v>1</v>
      </c>
      <c r="F42" s="406">
        <v>37.700000000000003</v>
      </c>
      <c r="G42" s="903">
        <v>37.700000000000003</v>
      </c>
      <c r="H42" s="114">
        <v>37.700000000000003</v>
      </c>
      <c r="I42" s="114">
        <v>36.4</v>
      </c>
      <c r="J42" s="232" t="s">
        <v>556</v>
      </c>
      <c r="K42" s="405">
        <v>29</v>
      </c>
      <c r="L42" s="405">
        <v>29</v>
      </c>
      <c r="M42" s="405">
        <v>28</v>
      </c>
    </row>
    <row r="43" spans="1:13" s="112" customFormat="1" ht="31.5" customHeight="1" x14ac:dyDescent="0.2">
      <c r="A43" s="539" t="s">
        <v>148</v>
      </c>
      <c r="B43" s="539" t="s">
        <v>147</v>
      </c>
      <c r="C43" s="529">
        <v>11</v>
      </c>
      <c r="D43" s="481" t="s">
        <v>780</v>
      </c>
      <c r="E43" s="251" t="s">
        <v>1</v>
      </c>
      <c r="F43" s="260">
        <v>4.8</v>
      </c>
      <c r="G43" s="904">
        <v>4.8</v>
      </c>
      <c r="H43" s="260">
        <v>9</v>
      </c>
      <c r="I43" s="260">
        <v>9</v>
      </c>
      <c r="J43" s="533" t="s">
        <v>456</v>
      </c>
      <c r="K43" s="529">
        <v>1000</v>
      </c>
      <c r="L43" s="529">
        <v>1000</v>
      </c>
      <c r="M43" s="529">
        <v>1000</v>
      </c>
    </row>
    <row r="44" spans="1:13" s="112" customFormat="1" ht="24" customHeight="1" x14ac:dyDescent="0.2">
      <c r="A44" s="540"/>
      <c r="B44" s="540"/>
      <c r="C44" s="530"/>
      <c r="D44" s="481"/>
      <c r="E44" s="251" t="s">
        <v>13</v>
      </c>
      <c r="F44" s="260">
        <v>4.7</v>
      </c>
      <c r="G44" s="904">
        <v>4.7</v>
      </c>
      <c r="H44" s="260">
        <v>0.5</v>
      </c>
      <c r="I44" s="260">
        <v>0.5</v>
      </c>
      <c r="J44" s="534"/>
      <c r="K44" s="530"/>
      <c r="L44" s="530"/>
      <c r="M44" s="530"/>
    </row>
    <row r="45" spans="1:13" s="112" customFormat="1" ht="45" customHeight="1" x14ac:dyDescent="0.2">
      <c r="A45" s="227" t="s">
        <v>148</v>
      </c>
      <c r="B45" s="227" t="s">
        <v>147</v>
      </c>
      <c r="C45" s="351" t="s">
        <v>158</v>
      </c>
      <c r="D45" s="234" t="s">
        <v>868</v>
      </c>
      <c r="E45" s="233" t="s">
        <v>1</v>
      </c>
      <c r="F45" s="86">
        <v>122.1</v>
      </c>
      <c r="G45" s="904">
        <v>122.1</v>
      </c>
      <c r="H45" s="86">
        <v>52.1</v>
      </c>
      <c r="I45" s="86">
        <v>52.1</v>
      </c>
      <c r="J45" s="232" t="s">
        <v>783</v>
      </c>
      <c r="K45" s="177" t="s">
        <v>781</v>
      </c>
      <c r="L45" s="177" t="s">
        <v>782</v>
      </c>
      <c r="M45" s="177" t="s">
        <v>782</v>
      </c>
    </row>
    <row r="46" spans="1:13" s="112" customFormat="1" ht="56.25" customHeight="1" x14ac:dyDescent="0.2">
      <c r="A46" s="245" t="s">
        <v>148</v>
      </c>
      <c r="B46" s="245" t="s">
        <v>147</v>
      </c>
      <c r="C46" s="248">
        <v>13</v>
      </c>
      <c r="D46" s="251" t="s">
        <v>835</v>
      </c>
      <c r="E46" s="251" t="s">
        <v>1</v>
      </c>
      <c r="F46" s="260">
        <v>15</v>
      </c>
      <c r="G46" s="904">
        <v>15</v>
      </c>
      <c r="H46" s="260">
        <v>0</v>
      </c>
      <c r="I46" s="260">
        <v>0</v>
      </c>
      <c r="J46" s="246" t="s">
        <v>784</v>
      </c>
      <c r="K46" s="253">
        <v>15</v>
      </c>
      <c r="L46" s="253"/>
      <c r="M46" s="253"/>
    </row>
    <row r="47" spans="1:13" ht="31.5" customHeight="1" x14ac:dyDescent="0.2">
      <c r="A47" s="210" t="s">
        <v>148</v>
      </c>
      <c r="B47" s="210" t="s">
        <v>147</v>
      </c>
      <c r="C47" s="210" t="s">
        <v>2</v>
      </c>
      <c r="D47" s="213" t="s">
        <v>228</v>
      </c>
      <c r="E47" s="220" t="s">
        <v>1</v>
      </c>
      <c r="F47" s="114">
        <v>3</v>
      </c>
      <c r="G47" s="903">
        <v>3</v>
      </c>
      <c r="H47" s="114">
        <v>3</v>
      </c>
      <c r="I47" s="114">
        <v>3</v>
      </c>
      <c r="J47" s="229" t="s">
        <v>51</v>
      </c>
      <c r="K47" s="212">
        <v>1</v>
      </c>
      <c r="L47" s="212">
        <v>1</v>
      </c>
      <c r="M47" s="212">
        <v>1</v>
      </c>
    </row>
    <row r="48" spans="1:13" s="112" customFormat="1" ht="30.75" customHeight="1" x14ac:dyDescent="0.2">
      <c r="A48" s="527" t="s">
        <v>148</v>
      </c>
      <c r="B48" s="527" t="s">
        <v>147</v>
      </c>
      <c r="C48" s="529">
        <v>15</v>
      </c>
      <c r="D48" s="531" t="s">
        <v>906</v>
      </c>
      <c r="E48" s="233" t="s">
        <v>1</v>
      </c>
      <c r="F48" s="260">
        <v>105.1</v>
      </c>
      <c r="G48" s="904">
        <v>49</v>
      </c>
      <c r="H48" s="260">
        <v>105.1</v>
      </c>
      <c r="I48" s="260">
        <v>105.1</v>
      </c>
      <c r="J48" s="533" t="s">
        <v>907</v>
      </c>
      <c r="K48" s="535" t="s">
        <v>908</v>
      </c>
      <c r="L48" s="537" t="s">
        <v>909</v>
      </c>
      <c r="M48" s="537" t="s">
        <v>909</v>
      </c>
    </row>
    <row r="49" spans="1:13" s="112" customFormat="1" ht="31.5" customHeight="1" x14ac:dyDescent="0.2">
      <c r="A49" s="528"/>
      <c r="B49" s="528"/>
      <c r="C49" s="530"/>
      <c r="D49" s="532"/>
      <c r="E49" s="233" t="s">
        <v>13</v>
      </c>
      <c r="F49" s="260">
        <v>75</v>
      </c>
      <c r="G49" s="904">
        <v>75</v>
      </c>
      <c r="H49" s="260">
        <v>75</v>
      </c>
      <c r="I49" s="260">
        <v>75</v>
      </c>
      <c r="J49" s="534"/>
      <c r="K49" s="536"/>
      <c r="L49" s="538"/>
      <c r="M49" s="538"/>
    </row>
    <row r="50" spans="1:13" s="112" customFormat="1" ht="90.75" customHeight="1" x14ac:dyDescent="0.2">
      <c r="A50" s="227" t="s">
        <v>148</v>
      </c>
      <c r="B50" s="227" t="s">
        <v>147</v>
      </c>
      <c r="C50" s="351" t="s">
        <v>5</v>
      </c>
      <c r="D50" s="234" t="s">
        <v>918</v>
      </c>
      <c r="E50" s="233" t="s">
        <v>1</v>
      </c>
      <c r="F50" s="86">
        <v>120</v>
      </c>
      <c r="G50" s="904">
        <v>70</v>
      </c>
      <c r="H50" s="86">
        <v>120</v>
      </c>
      <c r="I50" s="86">
        <v>120</v>
      </c>
      <c r="J50" s="232" t="s">
        <v>1053</v>
      </c>
      <c r="K50" s="226" t="s">
        <v>933</v>
      </c>
      <c r="L50" s="226" t="s">
        <v>933</v>
      </c>
      <c r="M50" s="226" t="s">
        <v>933</v>
      </c>
    </row>
    <row r="51" spans="1:13" s="112" customFormat="1" ht="69.75" customHeight="1" x14ac:dyDescent="0.2">
      <c r="A51" s="245" t="s">
        <v>148</v>
      </c>
      <c r="B51" s="245" t="s">
        <v>147</v>
      </c>
      <c r="C51" s="248">
        <v>17</v>
      </c>
      <c r="D51" s="251" t="s">
        <v>910</v>
      </c>
      <c r="E51" s="251" t="s">
        <v>1</v>
      </c>
      <c r="F51" s="260">
        <v>53.3</v>
      </c>
      <c r="G51" s="904">
        <v>53.3</v>
      </c>
      <c r="H51" s="260">
        <v>31</v>
      </c>
      <c r="I51" s="260">
        <v>31</v>
      </c>
      <c r="J51" s="246" t="s">
        <v>911</v>
      </c>
      <c r="K51" s="404" t="s">
        <v>912</v>
      </c>
      <c r="L51" s="404" t="s">
        <v>912</v>
      </c>
      <c r="M51" s="404" t="s">
        <v>912</v>
      </c>
    </row>
    <row r="52" spans="1:13" s="112" customFormat="1" ht="31.5" customHeight="1" x14ac:dyDescent="0.2">
      <c r="A52" s="571" t="s">
        <v>148</v>
      </c>
      <c r="B52" s="571" t="s">
        <v>147</v>
      </c>
      <c r="C52" s="572">
        <v>18</v>
      </c>
      <c r="D52" s="542" t="s">
        <v>917</v>
      </c>
      <c r="E52" s="233" t="s">
        <v>1</v>
      </c>
      <c r="F52" s="260">
        <v>3</v>
      </c>
      <c r="G52" s="904">
        <v>3</v>
      </c>
      <c r="H52" s="260">
        <v>3</v>
      </c>
      <c r="I52" s="260">
        <v>3</v>
      </c>
      <c r="J52" s="542" t="s">
        <v>913</v>
      </c>
      <c r="K52" s="543" t="s">
        <v>914</v>
      </c>
      <c r="L52" s="543" t="s">
        <v>914</v>
      </c>
      <c r="M52" s="543" t="s">
        <v>914</v>
      </c>
    </row>
    <row r="53" spans="1:13" s="112" customFormat="1" ht="26.25" customHeight="1" x14ac:dyDescent="0.2">
      <c r="A53" s="571"/>
      <c r="B53" s="571"/>
      <c r="C53" s="572"/>
      <c r="D53" s="542"/>
      <c r="E53" s="233" t="s">
        <v>13</v>
      </c>
      <c r="F53" s="260">
        <v>0</v>
      </c>
      <c r="G53" s="904">
        <v>0</v>
      </c>
      <c r="H53" s="260">
        <v>0</v>
      </c>
      <c r="I53" s="260">
        <v>0</v>
      </c>
      <c r="J53" s="542"/>
      <c r="K53" s="543"/>
      <c r="L53" s="543"/>
      <c r="M53" s="543"/>
    </row>
    <row r="54" spans="1:13" ht="15.75" customHeight="1" x14ac:dyDescent="0.2">
      <c r="A54" s="839" t="s">
        <v>148</v>
      </c>
      <c r="B54" s="840" t="s">
        <v>147</v>
      </c>
      <c r="C54" s="497" t="s">
        <v>139</v>
      </c>
      <c r="D54" s="497"/>
      <c r="E54" s="497"/>
      <c r="F54" s="103">
        <f t="shared" ref="F54:I54" si="4">SUM(F30:F53)</f>
        <v>826.8</v>
      </c>
      <c r="G54" s="103">
        <f t="shared" ref="G54" si="5">SUM(G30:G53)</f>
        <v>780.69999999999993</v>
      </c>
      <c r="H54" s="103">
        <f t="shared" si="4"/>
        <v>715.30000000000007</v>
      </c>
      <c r="I54" s="103">
        <f t="shared" si="4"/>
        <v>684.4</v>
      </c>
      <c r="J54" s="841"/>
      <c r="K54" s="842"/>
      <c r="L54" s="842"/>
      <c r="M54" s="842"/>
    </row>
    <row r="55" spans="1:13" ht="15.75" customHeight="1" x14ac:dyDescent="0.2">
      <c r="A55" s="839" t="s">
        <v>148</v>
      </c>
      <c r="B55" s="497" t="s">
        <v>109</v>
      </c>
      <c r="C55" s="497"/>
      <c r="D55" s="497"/>
      <c r="E55" s="497"/>
      <c r="F55" s="103">
        <f t="shared" ref="F55:I55" si="6">+F54</f>
        <v>826.8</v>
      </c>
      <c r="G55" s="103">
        <f t="shared" ref="G55" si="7">+G54</f>
        <v>780.69999999999993</v>
      </c>
      <c r="H55" s="103">
        <f t="shared" si="6"/>
        <v>715.30000000000007</v>
      </c>
      <c r="I55" s="103">
        <f t="shared" si="6"/>
        <v>684.4</v>
      </c>
      <c r="J55" s="843"/>
      <c r="K55" s="838"/>
      <c r="L55" s="838"/>
      <c r="M55" s="838"/>
    </row>
    <row r="56" spans="1:13" ht="17.25" customHeight="1" x14ac:dyDescent="0.2">
      <c r="A56" s="244" t="s">
        <v>149</v>
      </c>
      <c r="B56" s="547" t="s">
        <v>29</v>
      </c>
      <c r="C56" s="547"/>
      <c r="D56" s="547"/>
      <c r="E56" s="547"/>
      <c r="F56" s="547"/>
      <c r="G56" s="547"/>
      <c r="H56" s="547"/>
      <c r="I56" s="547"/>
      <c r="J56" s="547"/>
      <c r="K56" s="244"/>
      <c r="L56" s="244"/>
      <c r="M56" s="244"/>
    </row>
    <row r="57" spans="1:13" ht="15.75" customHeight="1" x14ac:dyDescent="0.2">
      <c r="A57" s="244" t="s">
        <v>149</v>
      </c>
      <c r="B57" s="244" t="s">
        <v>147</v>
      </c>
      <c r="C57" s="547" t="s">
        <v>378</v>
      </c>
      <c r="D57" s="547"/>
      <c r="E57" s="547"/>
      <c r="F57" s="547"/>
      <c r="G57" s="547"/>
      <c r="H57" s="547"/>
      <c r="I57" s="547"/>
      <c r="J57" s="547"/>
      <c r="K57" s="244"/>
      <c r="L57" s="244"/>
      <c r="M57" s="244"/>
    </row>
    <row r="58" spans="1:13" ht="47.25" customHeight="1" x14ac:dyDescent="0.2">
      <c r="A58" s="210" t="s">
        <v>149</v>
      </c>
      <c r="B58" s="210" t="s">
        <v>147</v>
      </c>
      <c r="C58" s="210" t="s">
        <v>147</v>
      </c>
      <c r="D58" s="209" t="s">
        <v>131</v>
      </c>
      <c r="E58" s="209" t="s">
        <v>17</v>
      </c>
      <c r="F58" s="85">
        <v>0</v>
      </c>
      <c r="G58" s="899">
        <v>0</v>
      </c>
      <c r="H58" s="85">
        <v>500</v>
      </c>
      <c r="I58" s="85">
        <v>500</v>
      </c>
      <c r="J58" s="229" t="s">
        <v>669</v>
      </c>
      <c r="K58" s="212"/>
      <c r="L58" s="212">
        <v>100</v>
      </c>
      <c r="M58" s="212">
        <v>100</v>
      </c>
    </row>
    <row r="59" spans="1:13" ht="42" customHeight="1" x14ac:dyDescent="0.2">
      <c r="A59" s="210" t="s">
        <v>149</v>
      </c>
      <c r="B59" s="210" t="s">
        <v>147</v>
      </c>
      <c r="C59" s="210" t="s">
        <v>148</v>
      </c>
      <c r="D59" s="209" t="s">
        <v>670</v>
      </c>
      <c r="E59" s="209" t="s">
        <v>17</v>
      </c>
      <c r="F59" s="85">
        <v>0</v>
      </c>
      <c r="G59" s="899">
        <v>0</v>
      </c>
      <c r="H59" s="85">
        <v>255</v>
      </c>
      <c r="I59" s="85">
        <v>0</v>
      </c>
      <c r="J59" s="229" t="s">
        <v>669</v>
      </c>
      <c r="K59" s="212"/>
      <c r="L59" s="212">
        <v>100</v>
      </c>
      <c r="M59" s="212"/>
    </row>
    <row r="60" spans="1:13" s="67" customFormat="1" ht="28.5" customHeight="1" x14ac:dyDescent="0.2">
      <c r="A60" s="475" t="s">
        <v>149</v>
      </c>
      <c r="B60" s="475" t="s">
        <v>147</v>
      </c>
      <c r="C60" s="475" t="s">
        <v>149</v>
      </c>
      <c r="D60" s="485" t="s">
        <v>289</v>
      </c>
      <c r="E60" s="209" t="s">
        <v>1</v>
      </c>
      <c r="F60" s="85">
        <v>3.4</v>
      </c>
      <c r="G60" s="899">
        <v>3.4</v>
      </c>
      <c r="H60" s="85">
        <v>0</v>
      </c>
      <c r="I60" s="85">
        <v>0</v>
      </c>
      <c r="J60" s="798" t="s">
        <v>270</v>
      </c>
      <c r="K60" s="548" t="s">
        <v>375</v>
      </c>
      <c r="L60" s="548"/>
      <c r="M60" s="548"/>
    </row>
    <row r="61" spans="1:13" s="67" customFormat="1" ht="28.5" customHeight="1" x14ac:dyDescent="0.2">
      <c r="A61" s="475"/>
      <c r="B61" s="475"/>
      <c r="C61" s="475"/>
      <c r="D61" s="485"/>
      <c r="E61" s="209" t="s">
        <v>3</v>
      </c>
      <c r="F61" s="85">
        <v>38.5</v>
      </c>
      <c r="G61" s="899">
        <v>38.5</v>
      </c>
      <c r="H61" s="85">
        <v>0</v>
      </c>
      <c r="I61" s="85">
        <v>0</v>
      </c>
      <c r="J61" s="798"/>
      <c r="K61" s="548"/>
      <c r="L61" s="548"/>
      <c r="M61" s="548"/>
    </row>
    <row r="62" spans="1:13" s="67" customFormat="1" ht="33" customHeight="1" x14ac:dyDescent="0.2">
      <c r="A62" s="475"/>
      <c r="B62" s="475"/>
      <c r="C62" s="475"/>
      <c r="D62" s="485"/>
      <c r="E62" s="209" t="s">
        <v>4</v>
      </c>
      <c r="F62" s="85">
        <v>3.4</v>
      </c>
      <c r="G62" s="899">
        <v>3.4</v>
      </c>
      <c r="H62" s="85">
        <v>0</v>
      </c>
      <c r="I62" s="85">
        <v>0</v>
      </c>
      <c r="J62" s="798"/>
      <c r="K62" s="548"/>
      <c r="L62" s="548"/>
      <c r="M62" s="548"/>
    </row>
    <row r="63" spans="1:13" ht="23.25" customHeight="1" x14ac:dyDescent="0.2">
      <c r="A63" s="461" t="s">
        <v>149</v>
      </c>
      <c r="B63" s="461" t="s">
        <v>147</v>
      </c>
      <c r="C63" s="461" t="s">
        <v>150</v>
      </c>
      <c r="D63" s="471" t="s">
        <v>345</v>
      </c>
      <c r="E63" s="209" t="s">
        <v>3</v>
      </c>
      <c r="F63" s="85">
        <v>5.5</v>
      </c>
      <c r="G63" s="899">
        <v>5.5</v>
      </c>
      <c r="H63" s="85">
        <v>0</v>
      </c>
      <c r="I63" s="85">
        <v>0</v>
      </c>
      <c r="J63" s="615" t="s">
        <v>456</v>
      </c>
      <c r="K63" s="473">
        <v>1562</v>
      </c>
      <c r="L63" s="473"/>
      <c r="M63" s="473"/>
    </row>
    <row r="64" spans="1:13" ht="21" customHeight="1" x14ac:dyDescent="0.2">
      <c r="A64" s="463"/>
      <c r="B64" s="463"/>
      <c r="C64" s="463"/>
      <c r="D64" s="472"/>
      <c r="E64" s="209" t="s">
        <v>4</v>
      </c>
      <c r="F64" s="85">
        <v>1.1000000000000001</v>
      </c>
      <c r="G64" s="899">
        <v>1.1000000000000001</v>
      </c>
      <c r="H64" s="85">
        <v>0</v>
      </c>
      <c r="I64" s="85">
        <v>0</v>
      </c>
      <c r="J64" s="616"/>
      <c r="K64" s="474"/>
      <c r="L64" s="474"/>
      <c r="M64" s="474"/>
    </row>
    <row r="65" spans="1:13" ht="18" customHeight="1" x14ac:dyDescent="0.2">
      <c r="A65" s="839" t="s">
        <v>149</v>
      </c>
      <c r="B65" s="451" t="s">
        <v>147</v>
      </c>
      <c r="C65" s="497" t="s">
        <v>119</v>
      </c>
      <c r="D65" s="497"/>
      <c r="E65" s="497"/>
      <c r="F65" s="103">
        <f>SUM(F58:F64)</f>
        <v>51.9</v>
      </c>
      <c r="G65" s="103">
        <f>SUM(G58:G64)</f>
        <v>51.9</v>
      </c>
      <c r="H65" s="103">
        <f>SUM(H58:H64)</f>
        <v>755</v>
      </c>
      <c r="I65" s="103">
        <f>SUM(I58:I64)</f>
        <v>500</v>
      </c>
      <c r="J65" s="844"/>
      <c r="K65" s="845"/>
      <c r="L65" s="845"/>
      <c r="M65" s="845"/>
    </row>
    <row r="66" spans="1:13" ht="18.75" customHeight="1" x14ac:dyDescent="0.2">
      <c r="A66" s="839" t="s">
        <v>149</v>
      </c>
      <c r="B66" s="497" t="s">
        <v>109</v>
      </c>
      <c r="C66" s="497"/>
      <c r="D66" s="497"/>
      <c r="E66" s="497"/>
      <c r="F66" s="103">
        <f t="shared" ref="F66:I66" si="8">+F65</f>
        <v>51.9</v>
      </c>
      <c r="G66" s="103">
        <f t="shared" ref="G66" si="9">+G65</f>
        <v>51.9</v>
      </c>
      <c r="H66" s="103">
        <f t="shared" ref="H66" si="10">+H65</f>
        <v>755</v>
      </c>
      <c r="I66" s="103">
        <f t="shared" si="8"/>
        <v>500</v>
      </c>
      <c r="J66" s="844"/>
      <c r="K66" s="845"/>
      <c r="L66" s="845"/>
      <c r="M66" s="845"/>
    </row>
    <row r="67" spans="1:13" s="137" customFormat="1" ht="20.25" customHeight="1" x14ac:dyDescent="0.25">
      <c r="A67" s="544" t="s">
        <v>141</v>
      </c>
      <c r="B67" s="545"/>
      <c r="C67" s="545"/>
      <c r="D67" s="545"/>
      <c r="E67" s="546"/>
      <c r="F67" s="799">
        <f>+F66+F55+F27</f>
        <v>1686.6999999999998</v>
      </c>
      <c r="G67" s="799">
        <f>+G66+G55+G27</f>
        <v>1660.8</v>
      </c>
      <c r="H67" s="799">
        <f>+H66+H55+H27</f>
        <v>2214.9</v>
      </c>
      <c r="I67" s="799">
        <f>+I66+I55+I27</f>
        <v>1943</v>
      </c>
      <c r="J67" s="800"/>
      <c r="K67" s="178"/>
      <c r="L67" s="178"/>
      <c r="M67" s="178"/>
    </row>
    <row r="68" spans="1:13" ht="16.5" customHeight="1" x14ac:dyDescent="0.2">
      <c r="A68" s="554" t="s">
        <v>162</v>
      </c>
      <c r="B68" s="555"/>
      <c r="C68" s="555"/>
      <c r="D68" s="555"/>
      <c r="E68" s="556"/>
      <c r="F68" s="182"/>
      <c r="G68" s="182"/>
      <c r="H68" s="182"/>
      <c r="I68" s="182"/>
      <c r="J68" s="800"/>
      <c r="K68" s="178"/>
      <c r="L68" s="178"/>
      <c r="M68" s="178"/>
    </row>
    <row r="69" spans="1:13" ht="20.25" customHeight="1" x14ac:dyDescent="0.2">
      <c r="A69" s="563" t="s">
        <v>19</v>
      </c>
      <c r="B69" s="564"/>
      <c r="C69" s="564"/>
      <c r="D69" s="564"/>
      <c r="E69" s="565"/>
      <c r="F69" s="156">
        <f t="shared" ref="F69:I69" si="11">SUM(F70:F75)</f>
        <v>1466.6999999999998</v>
      </c>
      <c r="G69" s="156">
        <f t="shared" si="11"/>
        <v>1440.8</v>
      </c>
      <c r="H69" s="156">
        <f t="shared" si="11"/>
        <v>2096.6</v>
      </c>
      <c r="I69" s="156">
        <f t="shared" si="11"/>
        <v>1824.6999999999998</v>
      </c>
      <c r="J69" s="800"/>
      <c r="K69" s="178"/>
      <c r="L69" s="178"/>
      <c r="M69" s="178"/>
    </row>
    <row r="70" spans="1:13" ht="15.75" customHeight="1" x14ac:dyDescent="0.2">
      <c r="A70" s="557" t="s">
        <v>205</v>
      </c>
      <c r="B70" s="558"/>
      <c r="C70" s="558"/>
      <c r="D70" s="558"/>
      <c r="E70" s="559"/>
      <c r="F70" s="89">
        <f t="shared" ref="F70:I70" si="12">+F60+F47+F42+F41+F40+F38+F36+F37+F35+F34+F30+F22+F20+F17+F13+F46+F45+F43+F32+F52+F51+F50+F48+F25</f>
        <v>804.69999999999982</v>
      </c>
      <c r="G70" s="900">
        <f t="shared" si="12"/>
        <v>762.19999999999993</v>
      </c>
      <c r="H70" s="89">
        <f t="shared" si="12"/>
        <v>703.8</v>
      </c>
      <c r="I70" s="89">
        <f t="shared" si="12"/>
        <v>676.9</v>
      </c>
      <c r="J70" s="800"/>
      <c r="K70" s="295"/>
      <c r="L70" s="295"/>
      <c r="M70" s="295"/>
    </row>
    <row r="71" spans="1:13" ht="15.75" customHeight="1" x14ac:dyDescent="0.2">
      <c r="A71" s="557" t="s">
        <v>206</v>
      </c>
      <c r="B71" s="558"/>
      <c r="C71" s="558"/>
      <c r="D71" s="558"/>
      <c r="E71" s="559"/>
      <c r="F71" s="90">
        <f>+F59+F58+F16+F14</f>
        <v>506.6</v>
      </c>
      <c r="G71" s="901">
        <f>+G59+G58+G16+G14</f>
        <v>506.6</v>
      </c>
      <c r="H71" s="90">
        <f>+H59+H58+H16+H14</f>
        <v>1276.8</v>
      </c>
      <c r="I71" s="90">
        <f>+I59+I58+I16+I14</f>
        <v>1031.8</v>
      </c>
      <c r="J71" s="800"/>
      <c r="K71" s="295"/>
      <c r="L71" s="295"/>
      <c r="M71" s="295"/>
    </row>
    <row r="72" spans="1:13" ht="12.75" x14ac:dyDescent="0.2">
      <c r="A72" s="557" t="s">
        <v>207</v>
      </c>
      <c r="B72" s="558"/>
      <c r="C72" s="558"/>
      <c r="D72" s="558"/>
      <c r="E72" s="559"/>
      <c r="F72" s="90">
        <f>+F12</f>
        <v>132.4</v>
      </c>
      <c r="G72" s="901">
        <f>+G12</f>
        <v>149</v>
      </c>
      <c r="H72" s="90">
        <f>+H12</f>
        <v>93</v>
      </c>
      <c r="I72" s="90">
        <f>+I12</f>
        <v>93</v>
      </c>
      <c r="J72" s="800"/>
      <c r="K72" s="178"/>
      <c r="L72" s="178"/>
      <c r="M72" s="178"/>
    </row>
    <row r="73" spans="1:13" ht="12.75" x14ac:dyDescent="0.2">
      <c r="A73" s="557" t="s">
        <v>208</v>
      </c>
      <c r="B73" s="558"/>
      <c r="C73" s="558"/>
      <c r="D73" s="558"/>
      <c r="E73" s="559"/>
      <c r="F73" s="90">
        <f>+F15</f>
        <v>23</v>
      </c>
      <c r="G73" s="901">
        <f>+G15</f>
        <v>23</v>
      </c>
      <c r="H73" s="90">
        <f>+H15</f>
        <v>23</v>
      </c>
      <c r="I73" s="90">
        <f>+I15</f>
        <v>23</v>
      </c>
      <c r="J73" s="800"/>
      <c r="K73" s="178"/>
      <c r="L73" s="178"/>
      <c r="M73" s="178"/>
    </row>
    <row r="74" spans="1:13" ht="12.75" x14ac:dyDescent="0.2">
      <c r="A74" s="557" t="s">
        <v>209</v>
      </c>
      <c r="B74" s="558"/>
      <c r="C74" s="558"/>
      <c r="D74" s="558"/>
      <c r="E74" s="559"/>
      <c r="F74" s="90"/>
      <c r="G74" s="901"/>
      <c r="H74" s="90"/>
      <c r="I74" s="90"/>
      <c r="J74" s="800"/>
      <c r="K74" s="178"/>
      <c r="L74" s="178"/>
      <c r="M74" s="178"/>
    </row>
    <row r="75" spans="1:13" ht="12.75" x14ac:dyDescent="0.2">
      <c r="A75" s="557" t="s">
        <v>210</v>
      </c>
      <c r="B75" s="558"/>
      <c r="C75" s="558"/>
      <c r="D75" s="558"/>
      <c r="E75" s="559"/>
      <c r="F75" s="90"/>
      <c r="G75" s="901"/>
      <c r="H75" s="90"/>
      <c r="I75" s="90"/>
      <c r="J75" s="800"/>
      <c r="K75" s="178"/>
      <c r="L75" s="178"/>
      <c r="M75" s="178"/>
    </row>
    <row r="76" spans="1:13" ht="16.5" customHeight="1" x14ac:dyDescent="0.2">
      <c r="A76" s="560" t="s">
        <v>18</v>
      </c>
      <c r="B76" s="561"/>
      <c r="C76" s="561"/>
      <c r="D76" s="561"/>
      <c r="E76" s="562"/>
      <c r="F76" s="156">
        <f t="shared" ref="F76:I76" si="13">SUM(F77:F80)</f>
        <v>220</v>
      </c>
      <c r="G76" s="156">
        <f t="shared" si="13"/>
        <v>220</v>
      </c>
      <c r="H76" s="156">
        <f t="shared" si="13"/>
        <v>118.30000000000001</v>
      </c>
      <c r="I76" s="156">
        <f t="shared" si="13"/>
        <v>118.30000000000001</v>
      </c>
      <c r="J76" s="800"/>
      <c r="K76" s="178"/>
      <c r="L76" s="178"/>
      <c r="M76" s="178"/>
    </row>
    <row r="77" spans="1:13" ht="12.75" x14ac:dyDescent="0.2">
      <c r="A77" s="557" t="s">
        <v>211</v>
      </c>
      <c r="B77" s="558"/>
      <c r="C77" s="558"/>
      <c r="D77" s="558"/>
      <c r="E77" s="559"/>
      <c r="F77" s="90">
        <f>+F63+F61+F23+F21+F18</f>
        <v>88.600000000000009</v>
      </c>
      <c r="G77" s="901">
        <f>+G63+G61+G23+G21+G18</f>
        <v>88.600000000000009</v>
      </c>
      <c r="H77" s="90">
        <f>+H63+H61+H23+H21+H18</f>
        <v>0</v>
      </c>
      <c r="I77" s="90">
        <f>+I63+I61+I23+I21+I18</f>
        <v>0</v>
      </c>
      <c r="J77" s="800"/>
      <c r="K77" s="178"/>
      <c r="L77" s="178"/>
      <c r="M77" s="178"/>
    </row>
    <row r="78" spans="1:13" ht="12.75" x14ac:dyDescent="0.2">
      <c r="A78" s="557" t="s">
        <v>212</v>
      </c>
      <c r="B78" s="558"/>
      <c r="C78" s="558"/>
      <c r="D78" s="558"/>
      <c r="E78" s="559"/>
      <c r="F78" s="90">
        <f>+F64+F62+F19+F24</f>
        <v>7.6999999999999993</v>
      </c>
      <c r="G78" s="901">
        <f>+G64+G62+G19+G24</f>
        <v>7.6999999999999993</v>
      </c>
      <c r="H78" s="90">
        <f>+H64+H62+H19+H24</f>
        <v>0</v>
      </c>
      <c r="I78" s="90">
        <f>+I64+I62+I19+I24</f>
        <v>0</v>
      </c>
      <c r="J78" s="800"/>
      <c r="K78" s="178"/>
      <c r="L78" s="178"/>
      <c r="M78" s="178"/>
    </row>
    <row r="79" spans="1:13" ht="12.75" x14ac:dyDescent="0.2">
      <c r="A79" s="557" t="s">
        <v>213</v>
      </c>
      <c r="B79" s="558"/>
      <c r="C79" s="558"/>
      <c r="D79" s="558"/>
      <c r="E79" s="559"/>
      <c r="F79" s="90">
        <f t="shared" ref="F79:I79" si="14">+F31+F39+F44+F33+F53+F49</f>
        <v>123.7</v>
      </c>
      <c r="G79" s="901">
        <f t="shared" ref="G79" si="15">+G31+G39+G44+G33+G53+G49</f>
        <v>123.7</v>
      </c>
      <c r="H79" s="90">
        <f t="shared" si="14"/>
        <v>118.30000000000001</v>
      </c>
      <c r="I79" s="90">
        <f t="shared" si="14"/>
        <v>118.30000000000001</v>
      </c>
      <c r="J79" s="800"/>
      <c r="K79" s="178"/>
      <c r="L79" s="178"/>
      <c r="M79" s="178"/>
    </row>
    <row r="80" spans="1:13" ht="12.75" x14ac:dyDescent="0.2">
      <c r="A80" s="557" t="s">
        <v>214</v>
      </c>
      <c r="B80" s="558"/>
      <c r="C80" s="558"/>
      <c r="D80" s="558"/>
      <c r="E80" s="559"/>
      <c r="F80" s="90"/>
      <c r="G80" s="901"/>
      <c r="H80" s="90"/>
      <c r="I80" s="90"/>
      <c r="J80" s="800"/>
      <c r="K80" s="178"/>
      <c r="L80" s="178"/>
      <c r="M80" s="178"/>
    </row>
    <row r="81" spans="1:13" s="13" customFormat="1" ht="19.5" customHeight="1" x14ac:dyDescent="0.2">
      <c r="A81" s="476" t="s">
        <v>1074</v>
      </c>
      <c r="B81" s="476"/>
      <c r="C81" s="476"/>
      <c r="D81" s="476"/>
      <c r="E81" s="476"/>
      <c r="F81" s="476"/>
      <c r="G81" s="476"/>
      <c r="H81" s="476"/>
      <c r="I81" s="155"/>
      <c r="J81" s="44"/>
      <c r="K81" s="64"/>
      <c r="L81" s="64"/>
      <c r="M81" s="64"/>
    </row>
  </sheetData>
  <autoFilter ref="A7:M80" xr:uid="{00000000-0001-0000-0100-000000000000}"/>
  <mergeCells count="141">
    <mergeCell ref="A81:H81"/>
    <mergeCell ref="J1:M1"/>
    <mergeCell ref="A2:M2"/>
    <mergeCell ref="B17:B19"/>
    <mergeCell ref="D17:D19"/>
    <mergeCell ref="B20:B21"/>
    <mergeCell ref="A30:A31"/>
    <mergeCell ref="A20:A21"/>
    <mergeCell ref="L30:L31"/>
    <mergeCell ref="M6:M8"/>
    <mergeCell ref="E4:E8"/>
    <mergeCell ref="A17:A19"/>
    <mergeCell ref="I4:I8"/>
    <mergeCell ref="B4:B8"/>
    <mergeCell ref="J5:J8"/>
    <mergeCell ref="A9:J9"/>
    <mergeCell ref="J22:J24"/>
    <mergeCell ref="K22:K24"/>
    <mergeCell ref="C17:C19"/>
    <mergeCell ref="A13:A15"/>
    <mergeCell ref="L20:L21"/>
    <mergeCell ref="F4:F8"/>
    <mergeCell ref="D4:D8"/>
    <mergeCell ref="A4:A8"/>
    <mergeCell ref="D38:D39"/>
    <mergeCell ref="C38:C39"/>
    <mergeCell ref="B38:B39"/>
    <mergeCell ref="K60:K62"/>
    <mergeCell ref="A38:A39"/>
    <mergeCell ref="K63:K64"/>
    <mergeCell ref="L43:L44"/>
    <mergeCell ref="C29:J29"/>
    <mergeCell ref="C11:J11"/>
    <mergeCell ref="B13:B15"/>
    <mergeCell ref="D20:D21"/>
    <mergeCell ref="J20:J21"/>
    <mergeCell ref="J30:J31"/>
    <mergeCell ref="C20:C21"/>
    <mergeCell ref="C30:C31"/>
    <mergeCell ref="C26:E26"/>
    <mergeCell ref="B27:E27"/>
    <mergeCell ref="L22:L24"/>
    <mergeCell ref="A52:A53"/>
    <mergeCell ref="B52:B53"/>
    <mergeCell ref="C52:C53"/>
    <mergeCell ref="L38:L39"/>
    <mergeCell ref="B30:B31"/>
    <mergeCell ref="D30:D31"/>
    <mergeCell ref="M38:M39"/>
    <mergeCell ref="K38:K39"/>
    <mergeCell ref="K6:K8"/>
    <mergeCell ref="K13:K15"/>
    <mergeCell ref="K17:K19"/>
    <mergeCell ref="K20:K21"/>
    <mergeCell ref="K30:K31"/>
    <mergeCell ref="L17:L19"/>
    <mergeCell ref="L32:L33"/>
    <mergeCell ref="M32:M33"/>
    <mergeCell ref="J3:M3"/>
    <mergeCell ref="J4:M4"/>
    <mergeCell ref="J17:J19"/>
    <mergeCell ref="M17:M19"/>
    <mergeCell ref="M13:M15"/>
    <mergeCell ref="B28:J28"/>
    <mergeCell ref="D22:D24"/>
    <mergeCell ref="C13:C15"/>
    <mergeCell ref="H4:H8"/>
    <mergeCell ref="B10:J10"/>
    <mergeCell ref="C4:C8"/>
    <mergeCell ref="D13:D15"/>
    <mergeCell ref="J13:J15"/>
    <mergeCell ref="G4:G8"/>
    <mergeCell ref="D32:D33"/>
    <mergeCell ref="J32:J33"/>
    <mergeCell ref="K32:K33"/>
    <mergeCell ref="M20:M21"/>
    <mergeCell ref="M30:M31"/>
    <mergeCell ref="L6:L8"/>
    <mergeCell ref="L13:L15"/>
    <mergeCell ref="C65:E65"/>
    <mergeCell ref="A68:E68"/>
    <mergeCell ref="A78:E78"/>
    <mergeCell ref="A80:E80"/>
    <mergeCell ref="A74:E74"/>
    <mergeCell ref="A73:E73"/>
    <mergeCell ref="A79:E79"/>
    <mergeCell ref="A75:E75"/>
    <mergeCell ref="A76:E76"/>
    <mergeCell ref="A77:E77"/>
    <mergeCell ref="B66:E66"/>
    <mergeCell ref="A71:E71"/>
    <mergeCell ref="A70:E70"/>
    <mergeCell ref="A72:E72"/>
    <mergeCell ref="A69:E69"/>
    <mergeCell ref="M63:M64"/>
    <mergeCell ref="D52:D53"/>
    <mergeCell ref="J52:J53"/>
    <mergeCell ref="K52:K53"/>
    <mergeCell ref="L52:L53"/>
    <mergeCell ref="M52:M53"/>
    <mergeCell ref="A67:E67"/>
    <mergeCell ref="B56:J56"/>
    <mergeCell ref="C54:E54"/>
    <mergeCell ref="A60:A62"/>
    <mergeCell ref="C57:J57"/>
    <mergeCell ref="L63:L64"/>
    <mergeCell ref="C63:C64"/>
    <mergeCell ref="L60:L62"/>
    <mergeCell ref="B63:B64"/>
    <mergeCell ref="J60:J62"/>
    <mergeCell ref="C60:C62"/>
    <mergeCell ref="D60:D62"/>
    <mergeCell ref="B60:B62"/>
    <mergeCell ref="D63:D64"/>
    <mergeCell ref="J63:J64"/>
    <mergeCell ref="A63:A64"/>
    <mergeCell ref="M60:M62"/>
    <mergeCell ref="B55:E55"/>
    <mergeCell ref="A48:A49"/>
    <mergeCell ref="B48:B49"/>
    <mergeCell ref="C48:C49"/>
    <mergeCell ref="D48:D49"/>
    <mergeCell ref="J48:J49"/>
    <mergeCell ref="K48:K49"/>
    <mergeCell ref="L48:L49"/>
    <mergeCell ref="M48:M49"/>
    <mergeCell ref="M43:M44"/>
    <mergeCell ref="D43:D44"/>
    <mergeCell ref="C43:C44"/>
    <mergeCell ref="M22:M24"/>
    <mergeCell ref="B43:B44"/>
    <mergeCell ref="A43:A44"/>
    <mergeCell ref="J43:J44"/>
    <mergeCell ref="K43:K44"/>
    <mergeCell ref="J38:J39"/>
    <mergeCell ref="C22:C24"/>
    <mergeCell ref="B22:B24"/>
    <mergeCell ref="A22:A24"/>
    <mergeCell ref="A32:A33"/>
    <mergeCell ref="B32:B33"/>
    <mergeCell ref="C32:C33"/>
  </mergeCells>
  <phoneticPr fontId="15" type="noConversion"/>
  <pageMargins left="0.19685039370078741" right="0.19685039370078741" top="0.51181102362204722" bottom="0.19685039370078741" header="0" footer="0"/>
  <pageSetup paperSize="9" scale="8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AA111"/>
  <sheetViews>
    <sheetView zoomScale="85" zoomScaleNormal="85" workbookViewId="0">
      <pane ySplit="8" topLeftCell="A9" activePane="bottomLeft" state="frozen"/>
      <selection activeCell="F27" sqref="F27"/>
      <selection pane="bottomLeft" activeCell="I21" sqref="I21"/>
    </sheetView>
  </sheetViews>
  <sheetFormatPr defaultColWidth="9.140625" defaultRowHeight="12.75" x14ac:dyDescent="0.2"/>
  <cols>
    <col min="1" max="1" width="3.140625" style="126" customWidth="1"/>
    <col min="2" max="2" width="3.42578125" style="126" customWidth="1"/>
    <col min="3" max="3" width="3.28515625" style="126" customWidth="1"/>
    <col min="4" max="4" width="38.140625" style="380" customWidth="1"/>
    <col min="5" max="5" width="8.7109375" style="380" customWidth="1"/>
    <col min="6" max="6" width="14.7109375" style="381" customWidth="1"/>
    <col min="7" max="7" width="12.7109375" style="381" customWidth="1"/>
    <col min="8" max="8" width="12.5703125" style="381" customWidth="1"/>
    <col min="9" max="9" width="12" style="381" customWidth="1"/>
    <col min="10" max="10" width="32.42578125" style="299" customWidth="1"/>
    <col min="11" max="11" width="6.85546875" style="299" customWidth="1"/>
    <col min="12" max="13" width="7.42578125" style="299" customWidth="1"/>
    <col min="14" max="16384" width="9.140625" style="183"/>
  </cols>
  <sheetData>
    <row r="1" spans="1:27" s="7" customFormat="1" ht="23.25" customHeight="1" x14ac:dyDescent="0.2">
      <c r="A1" s="355"/>
      <c r="B1" s="355"/>
      <c r="C1" s="355"/>
      <c r="D1" s="355"/>
      <c r="E1" s="356"/>
      <c r="F1" s="357"/>
      <c r="G1" s="357"/>
      <c r="H1" s="357"/>
      <c r="I1" s="357"/>
      <c r="J1" s="596" t="s">
        <v>636</v>
      </c>
      <c r="K1" s="596"/>
      <c r="L1" s="596"/>
      <c r="M1" s="596"/>
    </row>
    <row r="2" spans="1:27" s="7" customFormat="1" ht="30.75" customHeight="1" x14ac:dyDescent="0.2">
      <c r="A2" s="803" t="s">
        <v>716</v>
      </c>
      <c r="B2" s="803"/>
      <c r="C2" s="803"/>
      <c r="D2" s="803"/>
      <c r="E2" s="803"/>
      <c r="F2" s="803"/>
      <c r="G2" s="803"/>
      <c r="H2" s="803"/>
      <c r="I2" s="803"/>
      <c r="J2" s="803"/>
      <c r="K2" s="803"/>
      <c r="L2" s="803"/>
      <c r="M2" s="803"/>
    </row>
    <row r="3" spans="1:27" s="7" customFormat="1" ht="27.75" customHeight="1" x14ac:dyDescent="0.2">
      <c r="A3" s="804"/>
      <c r="B3" s="804"/>
      <c r="C3" s="804"/>
      <c r="D3" s="70"/>
      <c r="E3" s="358"/>
      <c r="F3" s="98"/>
      <c r="G3" s="98"/>
      <c r="H3" s="98"/>
      <c r="I3" s="98"/>
      <c r="J3" s="354"/>
      <c r="K3" s="597" t="s">
        <v>235</v>
      </c>
      <c r="L3" s="597"/>
      <c r="M3" s="597"/>
    </row>
    <row r="4" spans="1:27" s="185" customFormat="1" ht="15.75" customHeight="1" x14ac:dyDescent="0.2">
      <c r="A4" s="805" t="s">
        <v>133</v>
      </c>
      <c r="B4" s="805" t="s">
        <v>134</v>
      </c>
      <c r="C4" s="805" t="s">
        <v>135</v>
      </c>
      <c r="D4" s="484" t="s">
        <v>136</v>
      </c>
      <c r="E4" s="479" t="s">
        <v>132</v>
      </c>
      <c r="F4" s="493" t="s">
        <v>1080</v>
      </c>
      <c r="G4" s="895" t="s">
        <v>919</v>
      </c>
      <c r="H4" s="493" t="s">
        <v>551</v>
      </c>
      <c r="I4" s="493" t="s">
        <v>712</v>
      </c>
      <c r="J4" s="493" t="s">
        <v>137</v>
      </c>
      <c r="K4" s="493"/>
      <c r="L4" s="493"/>
      <c r="M4" s="493"/>
      <c r="N4" s="184"/>
      <c r="O4" s="184"/>
      <c r="P4" s="184"/>
      <c r="Q4" s="184"/>
      <c r="R4" s="184"/>
      <c r="S4" s="184"/>
      <c r="T4" s="184"/>
      <c r="U4" s="184"/>
      <c r="V4" s="184"/>
      <c r="W4" s="184"/>
      <c r="X4" s="184"/>
      <c r="Y4" s="184"/>
      <c r="Z4" s="184"/>
      <c r="AA4" s="184"/>
    </row>
    <row r="5" spans="1:27" s="185" customFormat="1" ht="18.75" customHeight="1" x14ac:dyDescent="0.2">
      <c r="A5" s="805"/>
      <c r="B5" s="805"/>
      <c r="C5" s="805"/>
      <c r="D5" s="484"/>
      <c r="E5" s="479"/>
      <c r="F5" s="493"/>
      <c r="G5" s="895"/>
      <c r="H5" s="493"/>
      <c r="I5" s="493"/>
      <c r="J5" s="493" t="s">
        <v>138</v>
      </c>
      <c r="K5" s="135"/>
      <c r="L5" s="135"/>
      <c r="M5" s="135"/>
      <c r="N5" s="184"/>
      <c r="O5" s="184"/>
      <c r="P5" s="184"/>
      <c r="Q5" s="184"/>
      <c r="R5" s="184"/>
      <c r="S5" s="184"/>
      <c r="T5" s="184"/>
      <c r="U5" s="184"/>
      <c r="V5" s="184"/>
      <c r="W5" s="184"/>
      <c r="X5" s="184"/>
      <c r="Y5" s="184"/>
      <c r="Z5" s="184"/>
      <c r="AA5" s="184"/>
    </row>
    <row r="6" spans="1:27" s="185" customFormat="1" ht="15" customHeight="1" x14ac:dyDescent="0.2">
      <c r="A6" s="805"/>
      <c r="B6" s="805"/>
      <c r="C6" s="805"/>
      <c r="D6" s="484"/>
      <c r="E6" s="479"/>
      <c r="F6" s="493"/>
      <c r="G6" s="895"/>
      <c r="H6" s="493"/>
      <c r="I6" s="493"/>
      <c r="J6" s="493"/>
      <c r="K6" s="494" t="s">
        <v>507</v>
      </c>
      <c r="L6" s="494" t="s">
        <v>552</v>
      </c>
      <c r="M6" s="494" t="s">
        <v>713</v>
      </c>
      <c r="N6" s="184"/>
      <c r="O6" s="184"/>
      <c r="P6" s="184"/>
      <c r="Q6" s="184"/>
      <c r="R6" s="184"/>
      <c r="S6" s="184"/>
      <c r="T6" s="184"/>
      <c r="U6" s="184"/>
      <c r="V6" s="184"/>
      <c r="W6" s="184"/>
      <c r="X6" s="184"/>
      <c r="Y6" s="184"/>
      <c r="Z6" s="184"/>
      <c r="AA6" s="184"/>
    </row>
    <row r="7" spans="1:27" s="185" customFormat="1" ht="36" customHeight="1" x14ac:dyDescent="0.2">
      <c r="A7" s="805"/>
      <c r="B7" s="805"/>
      <c r="C7" s="805"/>
      <c r="D7" s="484"/>
      <c r="E7" s="479"/>
      <c r="F7" s="493"/>
      <c r="G7" s="895"/>
      <c r="H7" s="493"/>
      <c r="I7" s="493"/>
      <c r="J7" s="493"/>
      <c r="K7" s="494"/>
      <c r="L7" s="494"/>
      <c r="M7" s="494"/>
      <c r="N7" s="184"/>
      <c r="O7" s="184"/>
      <c r="P7" s="184"/>
      <c r="Q7" s="184"/>
      <c r="R7" s="184"/>
      <c r="S7" s="184"/>
      <c r="T7" s="184"/>
      <c r="U7" s="184"/>
      <c r="V7" s="184"/>
      <c r="W7" s="184"/>
      <c r="X7" s="184"/>
      <c r="Y7" s="184"/>
      <c r="Z7" s="184"/>
      <c r="AA7" s="184"/>
    </row>
    <row r="8" spans="1:27" s="185" customFormat="1" ht="35.25" customHeight="1" x14ac:dyDescent="0.2">
      <c r="A8" s="805"/>
      <c r="B8" s="805"/>
      <c r="C8" s="805"/>
      <c r="D8" s="484"/>
      <c r="E8" s="479"/>
      <c r="F8" s="493"/>
      <c r="G8" s="895"/>
      <c r="H8" s="493"/>
      <c r="I8" s="493"/>
      <c r="J8" s="493"/>
      <c r="K8" s="494"/>
      <c r="L8" s="494"/>
      <c r="M8" s="494"/>
      <c r="N8" s="184"/>
      <c r="O8" s="184"/>
      <c r="P8" s="184"/>
      <c r="Q8" s="184"/>
      <c r="R8" s="184"/>
      <c r="S8" s="184"/>
      <c r="T8" s="184"/>
      <c r="U8" s="184"/>
      <c r="V8" s="184"/>
      <c r="W8" s="184"/>
      <c r="X8" s="184"/>
      <c r="Y8" s="184"/>
      <c r="Z8" s="184"/>
      <c r="AA8" s="184"/>
    </row>
    <row r="9" spans="1:27" s="184" customFormat="1" ht="31.5" customHeight="1" x14ac:dyDescent="0.2">
      <c r="A9" s="483" t="s">
        <v>257</v>
      </c>
      <c r="B9" s="483"/>
      <c r="C9" s="483"/>
      <c r="D9" s="483"/>
      <c r="E9" s="483"/>
      <c r="F9" s="483"/>
      <c r="G9" s="483"/>
      <c r="H9" s="483"/>
      <c r="I9" s="483"/>
      <c r="J9" s="483"/>
      <c r="K9" s="359"/>
      <c r="L9" s="359"/>
      <c r="M9" s="359"/>
    </row>
    <row r="10" spans="1:27" s="184" customFormat="1" ht="15.75" customHeight="1" x14ac:dyDescent="0.2">
      <c r="A10" s="45" t="s">
        <v>147</v>
      </c>
      <c r="B10" s="547" t="s">
        <v>433</v>
      </c>
      <c r="C10" s="547"/>
      <c r="D10" s="547"/>
      <c r="E10" s="547"/>
      <c r="F10" s="547"/>
      <c r="G10" s="547"/>
      <c r="H10" s="547"/>
      <c r="I10" s="547"/>
      <c r="J10" s="547"/>
      <c r="K10" s="10"/>
      <c r="L10" s="10"/>
      <c r="M10" s="10"/>
    </row>
    <row r="11" spans="1:27" s="184" customFormat="1" ht="16.5" customHeight="1" x14ac:dyDescent="0.2">
      <c r="A11" s="45" t="s">
        <v>147</v>
      </c>
      <c r="B11" s="243" t="s">
        <v>147</v>
      </c>
      <c r="C11" s="547" t="s">
        <v>53</v>
      </c>
      <c r="D11" s="547"/>
      <c r="E11" s="547"/>
      <c r="F11" s="547"/>
      <c r="G11" s="547"/>
      <c r="H11" s="547"/>
      <c r="I11" s="547"/>
      <c r="J11" s="547"/>
      <c r="K11" s="10"/>
      <c r="L11" s="10"/>
      <c r="M11" s="10"/>
    </row>
    <row r="12" spans="1:27" ht="33.75" customHeight="1" x14ac:dyDescent="0.2">
      <c r="A12" s="475" t="s">
        <v>147</v>
      </c>
      <c r="B12" s="475" t="s">
        <v>147</v>
      </c>
      <c r="C12" s="475" t="s">
        <v>147</v>
      </c>
      <c r="D12" s="486" t="s">
        <v>805</v>
      </c>
      <c r="E12" s="171" t="s">
        <v>17</v>
      </c>
      <c r="F12" s="360">
        <v>398.5</v>
      </c>
      <c r="G12" s="912">
        <v>398.5</v>
      </c>
      <c r="H12" s="360">
        <v>425</v>
      </c>
      <c r="I12" s="360">
        <v>425</v>
      </c>
      <c r="J12" s="585" t="s">
        <v>671</v>
      </c>
      <c r="K12" s="548" t="s">
        <v>804</v>
      </c>
      <c r="L12" s="548" t="s">
        <v>804</v>
      </c>
      <c r="M12" s="548" t="s">
        <v>804</v>
      </c>
    </row>
    <row r="13" spans="1:27" ht="33.75" customHeight="1" x14ac:dyDescent="0.2">
      <c r="A13" s="475"/>
      <c r="B13" s="475"/>
      <c r="C13" s="475"/>
      <c r="D13" s="486"/>
      <c r="E13" s="171" t="s">
        <v>1</v>
      </c>
      <c r="F13" s="360">
        <v>6254.6</v>
      </c>
      <c r="G13" s="912">
        <v>6280.6</v>
      </c>
      <c r="H13" s="360">
        <v>6500</v>
      </c>
      <c r="I13" s="360">
        <v>6500</v>
      </c>
      <c r="J13" s="585"/>
      <c r="K13" s="548"/>
      <c r="L13" s="548"/>
      <c r="M13" s="548"/>
    </row>
    <row r="14" spans="1:27" ht="34.5" customHeight="1" x14ac:dyDescent="0.2">
      <c r="A14" s="475" t="s">
        <v>147</v>
      </c>
      <c r="B14" s="475" t="s">
        <v>147</v>
      </c>
      <c r="C14" s="475" t="s">
        <v>148</v>
      </c>
      <c r="D14" s="585" t="s">
        <v>104</v>
      </c>
      <c r="E14" s="585" t="s">
        <v>17</v>
      </c>
      <c r="F14" s="589">
        <v>947.6</v>
      </c>
      <c r="G14" s="913">
        <v>947.6</v>
      </c>
      <c r="H14" s="589">
        <v>965</v>
      </c>
      <c r="I14" s="589">
        <v>985</v>
      </c>
      <c r="J14" s="175" t="s">
        <v>120</v>
      </c>
      <c r="K14" s="212">
        <v>2140</v>
      </c>
      <c r="L14" s="212">
        <v>2140</v>
      </c>
      <c r="M14" s="212">
        <v>2140</v>
      </c>
    </row>
    <row r="15" spans="1:27" ht="29.25" customHeight="1" x14ac:dyDescent="0.2">
      <c r="A15" s="475"/>
      <c r="B15" s="475"/>
      <c r="C15" s="475"/>
      <c r="D15" s="585"/>
      <c r="E15" s="585"/>
      <c r="F15" s="590"/>
      <c r="G15" s="914"/>
      <c r="H15" s="590"/>
      <c r="I15" s="590"/>
      <c r="J15" s="175" t="s">
        <v>672</v>
      </c>
      <c r="K15" s="212">
        <v>1320</v>
      </c>
      <c r="L15" s="212">
        <v>1320</v>
      </c>
      <c r="M15" s="212">
        <v>1320</v>
      </c>
    </row>
    <row r="16" spans="1:27" ht="37.5" customHeight="1" x14ac:dyDescent="0.2">
      <c r="A16" s="213" t="s">
        <v>147</v>
      </c>
      <c r="B16" s="220" t="s">
        <v>147</v>
      </c>
      <c r="C16" s="220" t="s">
        <v>149</v>
      </c>
      <c r="D16" s="239" t="s">
        <v>56</v>
      </c>
      <c r="E16" s="18" t="s">
        <v>1</v>
      </c>
      <c r="F16" s="211">
        <v>75</v>
      </c>
      <c r="G16" s="893">
        <v>75</v>
      </c>
      <c r="H16" s="211">
        <v>75</v>
      </c>
      <c r="I16" s="211">
        <v>75</v>
      </c>
      <c r="J16" s="20" t="s">
        <v>675</v>
      </c>
      <c r="K16" s="160" t="s">
        <v>806</v>
      </c>
      <c r="L16" s="160" t="s">
        <v>806</v>
      </c>
      <c r="M16" s="160" t="s">
        <v>806</v>
      </c>
    </row>
    <row r="17" spans="1:13" ht="43.5" customHeight="1" x14ac:dyDescent="0.2">
      <c r="A17" s="213" t="s">
        <v>147</v>
      </c>
      <c r="B17" s="220" t="s">
        <v>147</v>
      </c>
      <c r="C17" s="220" t="s">
        <v>150</v>
      </c>
      <c r="D17" s="239" t="s">
        <v>57</v>
      </c>
      <c r="E17" s="18" t="s">
        <v>1</v>
      </c>
      <c r="F17" s="211">
        <v>240</v>
      </c>
      <c r="G17" s="893">
        <v>240</v>
      </c>
      <c r="H17" s="211">
        <v>245</v>
      </c>
      <c r="I17" s="211">
        <v>250</v>
      </c>
      <c r="J17" s="175" t="s">
        <v>120</v>
      </c>
      <c r="K17" s="212">
        <v>2140</v>
      </c>
      <c r="L17" s="212">
        <v>2140</v>
      </c>
      <c r="M17" s="212">
        <v>2300</v>
      </c>
    </row>
    <row r="18" spans="1:13" ht="21.75" customHeight="1" x14ac:dyDescent="0.2">
      <c r="A18" s="461" t="s">
        <v>147</v>
      </c>
      <c r="B18" s="461" t="s">
        <v>147</v>
      </c>
      <c r="C18" s="461" t="s">
        <v>151</v>
      </c>
      <c r="D18" s="464" t="s">
        <v>664</v>
      </c>
      <c r="E18" s="220" t="s">
        <v>4</v>
      </c>
      <c r="F18" s="211">
        <v>3144</v>
      </c>
      <c r="G18" s="893">
        <v>3144</v>
      </c>
      <c r="H18" s="211">
        <v>3180</v>
      </c>
      <c r="I18" s="211">
        <v>3240</v>
      </c>
      <c r="J18" s="581" t="s">
        <v>676</v>
      </c>
      <c r="K18" s="473">
        <v>1456</v>
      </c>
      <c r="L18" s="473">
        <v>1460</v>
      </c>
      <c r="M18" s="473">
        <v>1460</v>
      </c>
    </row>
    <row r="19" spans="1:13" ht="20.25" customHeight="1" x14ac:dyDescent="0.2">
      <c r="A19" s="463"/>
      <c r="B19" s="463"/>
      <c r="C19" s="463"/>
      <c r="D19" s="465"/>
      <c r="E19" s="220" t="s">
        <v>17</v>
      </c>
      <c r="F19" s="211">
        <v>0.1</v>
      </c>
      <c r="G19" s="893">
        <v>0.1</v>
      </c>
      <c r="H19" s="211">
        <v>0.1</v>
      </c>
      <c r="I19" s="211">
        <v>0.1</v>
      </c>
      <c r="J19" s="582"/>
      <c r="K19" s="474"/>
      <c r="L19" s="474"/>
      <c r="M19" s="474"/>
    </row>
    <row r="20" spans="1:13" ht="36.75" customHeight="1" x14ac:dyDescent="0.2">
      <c r="A20" s="213" t="s">
        <v>147</v>
      </c>
      <c r="B20" s="220" t="s">
        <v>147</v>
      </c>
      <c r="C20" s="220" t="s">
        <v>152</v>
      </c>
      <c r="D20" s="239" t="s">
        <v>25</v>
      </c>
      <c r="E20" s="220" t="s">
        <v>4</v>
      </c>
      <c r="F20" s="211">
        <v>11433.2</v>
      </c>
      <c r="G20" s="893">
        <v>11433.2</v>
      </c>
      <c r="H20" s="211">
        <v>11500</v>
      </c>
      <c r="I20" s="211">
        <v>11500</v>
      </c>
      <c r="J20" s="140" t="s">
        <v>677</v>
      </c>
      <c r="K20" s="140">
        <v>11500</v>
      </c>
      <c r="L20" s="140">
        <v>11300</v>
      </c>
      <c r="M20" s="140">
        <v>11300</v>
      </c>
    </row>
    <row r="21" spans="1:13" ht="45" customHeight="1" x14ac:dyDescent="0.2">
      <c r="A21" s="213" t="s">
        <v>147</v>
      </c>
      <c r="B21" s="213" t="s">
        <v>147</v>
      </c>
      <c r="C21" s="213" t="s">
        <v>153</v>
      </c>
      <c r="D21" s="239" t="s">
        <v>31</v>
      </c>
      <c r="E21" s="213" t="s">
        <v>4</v>
      </c>
      <c r="F21" s="211">
        <v>8.1</v>
      </c>
      <c r="G21" s="893">
        <v>8.1</v>
      </c>
      <c r="H21" s="211">
        <v>8.1</v>
      </c>
      <c r="I21" s="211">
        <v>8.1</v>
      </c>
      <c r="J21" s="20" t="s">
        <v>680</v>
      </c>
      <c r="K21" s="362">
        <v>2</v>
      </c>
      <c r="L21" s="362">
        <v>2</v>
      </c>
      <c r="M21" s="362">
        <v>2</v>
      </c>
    </row>
    <row r="22" spans="1:13" ht="82.5" customHeight="1" x14ac:dyDescent="0.2">
      <c r="A22" s="213" t="s">
        <v>147</v>
      </c>
      <c r="B22" s="213" t="s">
        <v>147</v>
      </c>
      <c r="C22" s="213" t="s">
        <v>154</v>
      </c>
      <c r="D22" s="239" t="s">
        <v>164</v>
      </c>
      <c r="E22" s="239" t="s">
        <v>17</v>
      </c>
      <c r="F22" s="211">
        <v>0.7</v>
      </c>
      <c r="G22" s="893">
        <v>13.1</v>
      </c>
      <c r="H22" s="211">
        <v>13</v>
      </c>
      <c r="I22" s="211">
        <v>13</v>
      </c>
      <c r="J22" s="169" t="s">
        <v>177</v>
      </c>
      <c r="K22" s="362">
        <v>10</v>
      </c>
      <c r="L22" s="362">
        <v>11</v>
      </c>
      <c r="M22" s="362">
        <v>12</v>
      </c>
    </row>
    <row r="23" spans="1:13" ht="48" customHeight="1" x14ac:dyDescent="0.2">
      <c r="A23" s="213" t="s">
        <v>147</v>
      </c>
      <c r="B23" s="213" t="s">
        <v>147</v>
      </c>
      <c r="C23" s="213" t="s">
        <v>155</v>
      </c>
      <c r="D23" s="213" t="s">
        <v>682</v>
      </c>
      <c r="E23" s="363" t="s">
        <v>17</v>
      </c>
      <c r="F23" s="364">
        <v>100</v>
      </c>
      <c r="G23" s="910">
        <v>200.4</v>
      </c>
      <c r="H23" s="212">
        <v>0</v>
      </c>
      <c r="I23" s="212">
        <v>0</v>
      </c>
      <c r="J23" s="169" t="s">
        <v>645</v>
      </c>
      <c r="K23" s="362">
        <v>100</v>
      </c>
      <c r="L23" s="362"/>
      <c r="M23" s="362"/>
    </row>
    <row r="24" spans="1:13" ht="99" customHeight="1" x14ac:dyDescent="0.2">
      <c r="A24" s="213" t="s">
        <v>147</v>
      </c>
      <c r="B24" s="213" t="s">
        <v>147</v>
      </c>
      <c r="C24" s="213" t="s">
        <v>156</v>
      </c>
      <c r="D24" s="213" t="s">
        <v>925</v>
      </c>
      <c r="E24" s="363" t="s">
        <v>17</v>
      </c>
      <c r="F24" s="364">
        <v>40</v>
      </c>
      <c r="G24" s="910">
        <v>97.7</v>
      </c>
      <c r="H24" s="364">
        <v>0</v>
      </c>
      <c r="I24" s="364">
        <v>0</v>
      </c>
      <c r="J24" s="169" t="s">
        <v>863</v>
      </c>
      <c r="K24" s="362">
        <v>100</v>
      </c>
      <c r="L24" s="362"/>
      <c r="M24" s="362"/>
    </row>
    <row r="25" spans="1:13" ht="73.5" customHeight="1" x14ac:dyDescent="0.2">
      <c r="A25" s="213" t="s">
        <v>147</v>
      </c>
      <c r="B25" s="213" t="s">
        <v>147</v>
      </c>
      <c r="C25" s="213" t="s">
        <v>157</v>
      </c>
      <c r="D25" s="213" t="s">
        <v>663</v>
      </c>
      <c r="E25" s="363" t="s">
        <v>17</v>
      </c>
      <c r="F25" s="364">
        <v>0.6</v>
      </c>
      <c r="G25" s="910">
        <v>2.6</v>
      </c>
      <c r="H25" s="364">
        <v>0</v>
      </c>
      <c r="I25" s="364">
        <v>0</v>
      </c>
      <c r="J25" s="169" t="s">
        <v>645</v>
      </c>
      <c r="K25" s="362"/>
      <c r="L25" s="362"/>
      <c r="M25" s="362"/>
    </row>
    <row r="26" spans="1:13" ht="58.5" customHeight="1" x14ac:dyDescent="0.2">
      <c r="A26" s="210" t="s">
        <v>147</v>
      </c>
      <c r="B26" s="210" t="s">
        <v>147</v>
      </c>
      <c r="C26" s="210" t="s">
        <v>158</v>
      </c>
      <c r="D26" s="18" t="s">
        <v>58</v>
      </c>
      <c r="E26" s="169" t="s">
        <v>1</v>
      </c>
      <c r="F26" s="365">
        <v>707.2</v>
      </c>
      <c r="G26" s="910">
        <v>707.2</v>
      </c>
      <c r="H26" s="365">
        <v>707.2</v>
      </c>
      <c r="I26" s="365">
        <v>707.2</v>
      </c>
      <c r="J26" s="20" t="s">
        <v>122</v>
      </c>
      <c r="K26" s="140">
        <v>900</v>
      </c>
      <c r="L26" s="140">
        <v>900</v>
      </c>
      <c r="M26" s="140">
        <v>900</v>
      </c>
    </row>
    <row r="27" spans="1:13" ht="58.5" customHeight="1" x14ac:dyDescent="0.2">
      <c r="A27" s="213" t="s">
        <v>147</v>
      </c>
      <c r="B27" s="213" t="s">
        <v>147</v>
      </c>
      <c r="C27" s="213" t="s">
        <v>20</v>
      </c>
      <c r="D27" s="239" t="s">
        <v>926</v>
      </c>
      <c r="E27" s="366" t="s">
        <v>17</v>
      </c>
      <c r="F27" s="364">
        <v>0</v>
      </c>
      <c r="G27" s="910">
        <v>1639.3</v>
      </c>
      <c r="H27" s="364">
        <v>0</v>
      </c>
      <c r="I27" s="364">
        <v>0</v>
      </c>
      <c r="J27" s="169" t="s">
        <v>645</v>
      </c>
      <c r="K27" s="362"/>
      <c r="L27" s="362"/>
      <c r="M27" s="362"/>
    </row>
    <row r="28" spans="1:13" ht="39" customHeight="1" x14ac:dyDescent="0.2">
      <c r="A28" s="213" t="s">
        <v>147</v>
      </c>
      <c r="B28" s="220" t="s">
        <v>147</v>
      </c>
      <c r="C28" s="220" t="s">
        <v>2</v>
      </c>
      <c r="D28" s="367" t="s">
        <v>927</v>
      </c>
      <c r="E28" s="367" t="s">
        <v>17</v>
      </c>
      <c r="F28" s="806">
        <v>0</v>
      </c>
      <c r="G28" s="915">
        <v>0.7</v>
      </c>
      <c r="H28" s="806">
        <v>0</v>
      </c>
      <c r="I28" s="806">
        <v>0</v>
      </c>
      <c r="J28" s="140" t="s">
        <v>624</v>
      </c>
      <c r="K28" s="212">
        <v>100</v>
      </c>
      <c r="L28" s="140"/>
      <c r="M28" s="140"/>
    </row>
    <row r="29" spans="1:13" ht="72" customHeight="1" x14ac:dyDescent="0.2">
      <c r="A29" s="213" t="s">
        <v>147</v>
      </c>
      <c r="B29" s="220" t="s">
        <v>147</v>
      </c>
      <c r="C29" s="220" t="s">
        <v>9</v>
      </c>
      <c r="D29" s="367" t="s">
        <v>928</v>
      </c>
      <c r="E29" s="367" t="s">
        <v>17</v>
      </c>
      <c r="F29" s="806">
        <v>0</v>
      </c>
      <c r="G29" s="915">
        <v>16</v>
      </c>
      <c r="H29" s="806">
        <v>0</v>
      </c>
      <c r="I29" s="806">
        <v>0</v>
      </c>
      <c r="J29" s="140" t="s">
        <v>624</v>
      </c>
      <c r="K29" s="212">
        <v>100</v>
      </c>
      <c r="L29" s="140"/>
      <c r="M29" s="140"/>
    </row>
    <row r="30" spans="1:13" ht="72" customHeight="1" x14ac:dyDescent="0.2">
      <c r="A30" s="213" t="s">
        <v>147</v>
      </c>
      <c r="B30" s="220" t="s">
        <v>147</v>
      </c>
      <c r="C30" s="220" t="s">
        <v>5</v>
      </c>
      <c r="D30" s="367" t="s">
        <v>929</v>
      </c>
      <c r="E30" s="367" t="s">
        <v>17</v>
      </c>
      <c r="F30" s="806">
        <v>0</v>
      </c>
      <c r="G30" s="915">
        <v>1</v>
      </c>
      <c r="H30" s="806">
        <v>0</v>
      </c>
      <c r="I30" s="806">
        <v>0</v>
      </c>
      <c r="J30" s="140" t="s">
        <v>624</v>
      </c>
      <c r="K30" s="212">
        <v>100</v>
      </c>
      <c r="L30" s="140"/>
      <c r="M30" s="140"/>
    </row>
    <row r="31" spans="1:13" ht="60" customHeight="1" x14ac:dyDescent="0.2">
      <c r="A31" s="213" t="s">
        <v>147</v>
      </c>
      <c r="B31" s="220" t="s">
        <v>147</v>
      </c>
      <c r="C31" s="220" t="s">
        <v>6</v>
      </c>
      <c r="D31" s="367" t="s">
        <v>930</v>
      </c>
      <c r="E31" s="367" t="s">
        <v>17</v>
      </c>
      <c r="F31" s="806">
        <v>0</v>
      </c>
      <c r="G31" s="915">
        <v>0.8</v>
      </c>
      <c r="H31" s="806">
        <v>0</v>
      </c>
      <c r="I31" s="806">
        <v>0</v>
      </c>
      <c r="J31" s="140" t="s">
        <v>624</v>
      </c>
      <c r="K31" s="212">
        <v>100</v>
      </c>
      <c r="L31" s="140"/>
      <c r="M31" s="140"/>
    </row>
    <row r="32" spans="1:13" ht="18.75" customHeight="1" x14ac:dyDescent="0.2">
      <c r="A32" s="840" t="s">
        <v>147</v>
      </c>
      <c r="B32" s="840" t="s">
        <v>147</v>
      </c>
      <c r="C32" s="497" t="s">
        <v>139</v>
      </c>
      <c r="D32" s="497"/>
      <c r="E32" s="497"/>
      <c r="F32" s="66">
        <f t="shared" ref="F32:I32" si="0">SUM(F12:F31)</f>
        <v>23349.599999999999</v>
      </c>
      <c r="G32" s="66">
        <f t="shared" si="0"/>
        <v>25205.899999999998</v>
      </c>
      <c r="H32" s="66">
        <f t="shared" si="0"/>
        <v>23618.399999999998</v>
      </c>
      <c r="I32" s="66">
        <f t="shared" si="0"/>
        <v>23703.399999999998</v>
      </c>
      <c r="J32" s="846"/>
      <c r="K32" s="847"/>
      <c r="L32" s="847"/>
      <c r="M32" s="847"/>
    </row>
    <row r="33" spans="1:13" ht="18" customHeight="1" x14ac:dyDescent="0.2">
      <c r="A33" s="45" t="s">
        <v>147</v>
      </c>
      <c r="B33" s="243" t="s">
        <v>148</v>
      </c>
      <c r="C33" s="547" t="s">
        <v>807</v>
      </c>
      <c r="D33" s="547"/>
      <c r="E33" s="547"/>
      <c r="F33" s="547"/>
      <c r="G33" s="547"/>
      <c r="H33" s="547"/>
      <c r="I33" s="547"/>
      <c r="J33" s="547"/>
      <c r="K33" s="10"/>
      <c r="L33" s="10"/>
      <c r="M33" s="10"/>
    </row>
    <row r="34" spans="1:13" ht="58.5" customHeight="1" x14ac:dyDescent="0.2">
      <c r="A34" s="210" t="s">
        <v>147</v>
      </c>
      <c r="B34" s="210" t="s">
        <v>148</v>
      </c>
      <c r="C34" s="210" t="s">
        <v>147</v>
      </c>
      <c r="D34" s="220" t="s">
        <v>808</v>
      </c>
      <c r="E34" s="18" t="s">
        <v>1</v>
      </c>
      <c r="F34" s="211">
        <v>201.9</v>
      </c>
      <c r="G34" s="893">
        <v>214.3</v>
      </c>
      <c r="H34" s="211">
        <v>214.3</v>
      </c>
      <c r="I34" s="211">
        <v>214.3</v>
      </c>
      <c r="J34" s="169" t="s">
        <v>121</v>
      </c>
      <c r="K34" s="362">
        <v>4300</v>
      </c>
      <c r="L34" s="362">
        <v>4300</v>
      </c>
      <c r="M34" s="362">
        <v>4300</v>
      </c>
    </row>
    <row r="35" spans="1:13" ht="43.5" customHeight="1" x14ac:dyDescent="0.2">
      <c r="A35" s="213" t="s">
        <v>147</v>
      </c>
      <c r="B35" s="220" t="s">
        <v>148</v>
      </c>
      <c r="C35" s="220" t="s">
        <v>148</v>
      </c>
      <c r="D35" s="20" t="s">
        <v>59</v>
      </c>
      <c r="E35" s="367" t="s">
        <v>1</v>
      </c>
      <c r="F35" s="368">
        <v>153.5</v>
      </c>
      <c r="G35" s="916">
        <v>153.5</v>
      </c>
      <c r="H35" s="368">
        <v>153.5</v>
      </c>
      <c r="I35" s="368">
        <v>153.5</v>
      </c>
      <c r="J35" s="169" t="s">
        <v>809</v>
      </c>
      <c r="K35" s="362">
        <v>500</v>
      </c>
      <c r="L35" s="362">
        <v>500</v>
      </c>
      <c r="M35" s="362">
        <v>500</v>
      </c>
    </row>
    <row r="36" spans="1:13" ht="39" customHeight="1" x14ac:dyDescent="0.2">
      <c r="A36" s="213" t="s">
        <v>147</v>
      </c>
      <c r="B36" s="220" t="s">
        <v>148</v>
      </c>
      <c r="C36" s="220" t="s">
        <v>149</v>
      </c>
      <c r="D36" s="20" t="s">
        <v>60</v>
      </c>
      <c r="E36" s="367" t="s">
        <v>1</v>
      </c>
      <c r="F36" s="368">
        <v>170</v>
      </c>
      <c r="G36" s="916">
        <v>170</v>
      </c>
      <c r="H36" s="368">
        <v>170</v>
      </c>
      <c r="I36" s="368">
        <v>170</v>
      </c>
      <c r="J36" s="169" t="s">
        <v>123</v>
      </c>
      <c r="K36" s="362">
        <v>8000</v>
      </c>
      <c r="L36" s="362">
        <v>8000</v>
      </c>
      <c r="M36" s="362">
        <v>8000</v>
      </c>
    </row>
    <row r="37" spans="1:13" ht="45" customHeight="1" x14ac:dyDescent="0.2">
      <c r="A37" s="213" t="s">
        <v>147</v>
      </c>
      <c r="B37" s="220" t="s">
        <v>148</v>
      </c>
      <c r="C37" s="220" t="s">
        <v>150</v>
      </c>
      <c r="D37" s="169" t="s">
        <v>540</v>
      </c>
      <c r="E37" s="169" t="s">
        <v>1</v>
      </c>
      <c r="F37" s="368">
        <v>30</v>
      </c>
      <c r="G37" s="916">
        <v>30</v>
      </c>
      <c r="H37" s="368">
        <v>30</v>
      </c>
      <c r="I37" s="368">
        <v>30</v>
      </c>
      <c r="J37" s="169" t="s">
        <v>123</v>
      </c>
      <c r="K37" s="140">
        <v>320</v>
      </c>
      <c r="L37" s="140">
        <v>320</v>
      </c>
      <c r="M37" s="140">
        <v>320</v>
      </c>
    </row>
    <row r="38" spans="1:13" ht="38.25" customHeight="1" x14ac:dyDescent="0.2">
      <c r="A38" s="213" t="s">
        <v>147</v>
      </c>
      <c r="B38" s="220" t="s">
        <v>148</v>
      </c>
      <c r="C38" s="220" t="s">
        <v>151</v>
      </c>
      <c r="D38" s="140" t="s">
        <v>628</v>
      </c>
      <c r="E38" s="369" t="s">
        <v>1</v>
      </c>
      <c r="F38" s="368">
        <v>35.6</v>
      </c>
      <c r="G38" s="916">
        <v>35.6</v>
      </c>
      <c r="H38" s="368">
        <v>35.6</v>
      </c>
      <c r="I38" s="368">
        <v>35.6</v>
      </c>
      <c r="J38" s="140" t="s">
        <v>629</v>
      </c>
      <c r="K38" s="140">
        <v>65</v>
      </c>
      <c r="L38" s="140">
        <v>65</v>
      </c>
      <c r="M38" s="140">
        <v>65</v>
      </c>
    </row>
    <row r="39" spans="1:13" ht="33" customHeight="1" x14ac:dyDescent="0.2">
      <c r="A39" s="213" t="s">
        <v>147</v>
      </c>
      <c r="B39" s="220" t="s">
        <v>148</v>
      </c>
      <c r="C39" s="220" t="s">
        <v>152</v>
      </c>
      <c r="D39" s="20" t="s">
        <v>229</v>
      </c>
      <c r="E39" s="367" t="s">
        <v>1</v>
      </c>
      <c r="F39" s="368">
        <v>3</v>
      </c>
      <c r="G39" s="916">
        <v>3</v>
      </c>
      <c r="H39" s="368">
        <v>3</v>
      </c>
      <c r="I39" s="368">
        <v>3</v>
      </c>
      <c r="J39" s="169" t="s">
        <v>239</v>
      </c>
      <c r="K39" s="362">
        <v>1</v>
      </c>
      <c r="L39" s="362">
        <v>1</v>
      </c>
      <c r="M39" s="362">
        <v>1</v>
      </c>
    </row>
    <row r="40" spans="1:13" ht="19.5" customHeight="1" x14ac:dyDescent="0.2">
      <c r="A40" s="840" t="s">
        <v>147</v>
      </c>
      <c r="B40" s="840" t="s">
        <v>148</v>
      </c>
      <c r="C40" s="497" t="s">
        <v>139</v>
      </c>
      <c r="D40" s="497"/>
      <c r="E40" s="497"/>
      <c r="F40" s="66">
        <f t="shared" ref="F40:I40" si="1">SUM(F34:F39)</f>
        <v>594</v>
      </c>
      <c r="G40" s="66">
        <f t="shared" ref="G40" si="2">SUM(G34:G39)</f>
        <v>606.4</v>
      </c>
      <c r="H40" s="66">
        <f t="shared" si="1"/>
        <v>606.4</v>
      </c>
      <c r="I40" s="66">
        <f t="shared" si="1"/>
        <v>606.4</v>
      </c>
      <c r="J40" s="846"/>
      <c r="K40" s="848"/>
      <c r="L40" s="848"/>
      <c r="M40" s="848"/>
    </row>
    <row r="41" spans="1:13" ht="17.25" customHeight="1" x14ac:dyDescent="0.2">
      <c r="A41" s="840" t="s">
        <v>147</v>
      </c>
      <c r="B41" s="497" t="s">
        <v>140</v>
      </c>
      <c r="C41" s="497"/>
      <c r="D41" s="497"/>
      <c r="E41" s="497"/>
      <c r="F41" s="66">
        <f t="shared" ref="F41:I41" si="3">+F40+F32</f>
        <v>23943.599999999999</v>
      </c>
      <c r="G41" s="66">
        <f t="shared" ref="G41" si="4">+G40+G32</f>
        <v>25812.3</v>
      </c>
      <c r="H41" s="66">
        <f t="shared" si="3"/>
        <v>24224.799999999999</v>
      </c>
      <c r="I41" s="66">
        <f t="shared" si="3"/>
        <v>24309.8</v>
      </c>
      <c r="J41" s="849"/>
      <c r="K41" s="850"/>
      <c r="L41" s="850"/>
      <c r="M41" s="850"/>
    </row>
    <row r="42" spans="1:13" ht="16.5" customHeight="1" x14ac:dyDescent="0.2">
      <c r="A42" s="45" t="s">
        <v>148</v>
      </c>
      <c r="B42" s="807" t="s">
        <v>434</v>
      </c>
      <c r="C42" s="807"/>
      <c r="D42" s="807"/>
      <c r="E42" s="807"/>
      <c r="F42" s="807"/>
      <c r="G42" s="807"/>
      <c r="H42" s="807"/>
      <c r="I42" s="807"/>
      <c r="J42" s="807"/>
      <c r="K42" s="370"/>
      <c r="L42" s="370"/>
      <c r="M42" s="370"/>
    </row>
    <row r="43" spans="1:13" ht="19.5" customHeight="1" x14ac:dyDescent="0.2">
      <c r="A43" s="45" t="s">
        <v>148</v>
      </c>
      <c r="B43" s="808" t="s">
        <v>147</v>
      </c>
      <c r="C43" s="809" t="s">
        <v>810</v>
      </c>
      <c r="D43" s="810"/>
      <c r="E43" s="810"/>
      <c r="F43" s="810"/>
      <c r="G43" s="810"/>
      <c r="H43" s="810"/>
      <c r="I43" s="810"/>
      <c r="J43" s="810"/>
      <c r="K43" s="810"/>
      <c r="L43" s="811"/>
    </row>
    <row r="44" spans="1:13" ht="63.75" customHeight="1" x14ac:dyDescent="0.2">
      <c r="A44" s="213" t="s">
        <v>148</v>
      </c>
      <c r="B44" s="220" t="s">
        <v>147</v>
      </c>
      <c r="C44" s="220" t="s">
        <v>147</v>
      </c>
      <c r="D44" s="209" t="s">
        <v>811</v>
      </c>
      <c r="E44" s="220" t="s">
        <v>1</v>
      </c>
      <c r="F44" s="211">
        <v>520</v>
      </c>
      <c r="G44" s="893">
        <v>520</v>
      </c>
      <c r="H44" s="211">
        <v>580</v>
      </c>
      <c r="I44" s="211">
        <v>640</v>
      </c>
      <c r="J44" s="209" t="s">
        <v>812</v>
      </c>
      <c r="K44" s="237">
        <v>17</v>
      </c>
      <c r="L44" s="237">
        <v>19</v>
      </c>
      <c r="M44" s="237">
        <v>21</v>
      </c>
    </row>
    <row r="45" spans="1:13" s="187" customFormat="1" ht="55.5" customHeight="1" x14ac:dyDescent="0.2">
      <c r="A45" s="213" t="s">
        <v>148</v>
      </c>
      <c r="B45" s="213" t="s">
        <v>147</v>
      </c>
      <c r="C45" s="213" t="s">
        <v>148</v>
      </c>
      <c r="D45" s="140" t="s">
        <v>813</v>
      </c>
      <c r="E45" s="140" t="s">
        <v>1</v>
      </c>
      <c r="F45" s="371">
        <v>10.8</v>
      </c>
      <c r="G45" s="909">
        <v>10.8</v>
      </c>
      <c r="H45" s="371">
        <v>10.8</v>
      </c>
      <c r="I45" s="371">
        <v>10.8</v>
      </c>
      <c r="J45" s="140" t="s">
        <v>814</v>
      </c>
      <c r="K45" s="237">
        <v>2</v>
      </c>
      <c r="L45" s="237">
        <v>3</v>
      </c>
      <c r="M45" s="237">
        <v>4</v>
      </c>
    </row>
    <row r="46" spans="1:13" ht="18.75" customHeight="1" x14ac:dyDescent="0.2">
      <c r="A46" s="840" t="s">
        <v>148</v>
      </c>
      <c r="B46" s="840" t="s">
        <v>147</v>
      </c>
      <c r="C46" s="828" t="s">
        <v>139</v>
      </c>
      <c r="D46" s="829"/>
      <c r="E46" s="830"/>
      <c r="F46" s="66">
        <f t="shared" ref="F46:I46" si="5">+F45+F44</f>
        <v>530.79999999999995</v>
      </c>
      <c r="G46" s="66">
        <f t="shared" ref="G46" si="6">+G45+G44</f>
        <v>530.79999999999995</v>
      </c>
      <c r="H46" s="66">
        <f t="shared" si="5"/>
        <v>590.79999999999995</v>
      </c>
      <c r="I46" s="66">
        <f t="shared" si="5"/>
        <v>650.79999999999995</v>
      </c>
      <c r="J46" s="851"/>
      <c r="K46" s="851"/>
      <c r="L46" s="851"/>
      <c r="M46" s="852"/>
    </row>
    <row r="47" spans="1:13" ht="16.5" customHeight="1" x14ac:dyDescent="0.2">
      <c r="A47" s="45" t="s">
        <v>148</v>
      </c>
      <c r="B47" s="808" t="s">
        <v>148</v>
      </c>
      <c r="C47" s="812" t="s">
        <v>818</v>
      </c>
      <c r="D47" s="812"/>
      <c r="E47" s="812"/>
      <c r="F47" s="812"/>
      <c r="G47" s="812"/>
      <c r="H47" s="812"/>
      <c r="I47" s="812"/>
      <c r="J47" s="812"/>
      <c r="K47" s="370"/>
      <c r="L47" s="370"/>
      <c r="M47" s="370"/>
    </row>
    <row r="48" spans="1:13" ht="18.75" customHeight="1" x14ac:dyDescent="0.2">
      <c r="A48" s="486" t="s">
        <v>148</v>
      </c>
      <c r="B48" s="813" t="s">
        <v>148</v>
      </c>
      <c r="C48" s="813" t="s">
        <v>147</v>
      </c>
      <c r="D48" s="485" t="s">
        <v>61</v>
      </c>
      <c r="E48" s="170" t="s">
        <v>1</v>
      </c>
      <c r="F48" s="211">
        <v>1167.5</v>
      </c>
      <c r="G48" s="893">
        <v>1202.0999999999999</v>
      </c>
      <c r="H48" s="211">
        <v>1380</v>
      </c>
      <c r="I48" s="211">
        <v>1477</v>
      </c>
      <c r="J48" s="587" t="s">
        <v>683</v>
      </c>
      <c r="K48" s="579" t="s">
        <v>826</v>
      </c>
      <c r="L48" s="579" t="s">
        <v>826</v>
      </c>
      <c r="M48" s="579" t="s">
        <v>826</v>
      </c>
    </row>
    <row r="49" spans="1:13" ht="18.75" customHeight="1" x14ac:dyDescent="0.2">
      <c r="A49" s="486"/>
      <c r="B49" s="813"/>
      <c r="C49" s="813"/>
      <c r="D49" s="485"/>
      <c r="E49" s="170" t="s">
        <v>17</v>
      </c>
      <c r="F49" s="211">
        <v>0</v>
      </c>
      <c r="G49" s="893">
        <v>66.099999999999994</v>
      </c>
      <c r="H49" s="211">
        <v>0</v>
      </c>
      <c r="I49" s="211">
        <v>0</v>
      </c>
      <c r="J49" s="588"/>
      <c r="K49" s="580"/>
      <c r="L49" s="580"/>
      <c r="M49" s="580"/>
    </row>
    <row r="50" spans="1:13" s="186" customFormat="1" ht="18.75" customHeight="1" x14ac:dyDescent="0.2">
      <c r="A50" s="486"/>
      <c r="B50" s="813"/>
      <c r="C50" s="813"/>
      <c r="D50" s="485"/>
      <c r="E50" s="170" t="s">
        <v>21</v>
      </c>
      <c r="F50" s="211">
        <v>87.7</v>
      </c>
      <c r="G50" s="893">
        <v>87.7</v>
      </c>
      <c r="H50" s="211">
        <v>87.7</v>
      </c>
      <c r="I50" s="211">
        <v>87.7</v>
      </c>
      <c r="J50" s="588"/>
      <c r="K50" s="580"/>
      <c r="L50" s="580"/>
      <c r="M50" s="580"/>
    </row>
    <row r="51" spans="1:13" ht="18.75" customHeight="1" x14ac:dyDescent="0.2">
      <c r="A51" s="475" t="s">
        <v>148</v>
      </c>
      <c r="B51" s="814" t="s">
        <v>148</v>
      </c>
      <c r="C51" s="814" t="s">
        <v>148</v>
      </c>
      <c r="D51" s="485" t="s">
        <v>62</v>
      </c>
      <c r="E51" s="372" t="s">
        <v>1</v>
      </c>
      <c r="F51" s="371">
        <v>328.2</v>
      </c>
      <c r="G51" s="909">
        <v>341.3</v>
      </c>
      <c r="H51" s="371">
        <v>368</v>
      </c>
      <c r="I51" s="371">
        <v>394</v>
      </c>
      <c r="J51" s="588"/>
      <c r="K51" s="580"/>
      <c r="L51" s="580"/>
      <c r="M51" s="580"/>
    </row>
    <row r="52" spans="1:13" ht="18.75" customHeight="1" x14ac:dyDescent="0.2">
      <c r="A52" s="475"/>
      <c r="B52" s="814"/>
      <c r="C52" s="814"/>
      <c r="D52" s="485"/>
      <c r="E52" s="170" t="s">
        <v>17</v>
      </c>
      <c r="F52" s="211">
        <v>0</v>
      </c>
      <c r="G52" s="893">
        <v>11.5</v>
      </c>
      <c r="H52" s="211">
        <v>0</v>
      </c>
      <c r="I52" s="211">
        <v>0</v>
      </c>
      <c r="J52" s="588"/>
      <c r="K52" s="580"/>
      <c r="L52" s="580"/>
      <c r="M52" s="580"/>
    </row>
    <row r="53" spans="1:13" ht="18.75" customHeight="1" x14ac:dyDescent="0.2">
      <c r="A53" s="475"/>
      <c r="B53" s="814"/>
      <c r="C53" s="814"/>
      <c r="D53" s="485"/>
      <c r="E53" s="372" t="s">
        <v>21</v>
      </c>
      <c r="F53" s="371">
        <v>346.1</v>
      </c>
      <c r="G53" s="909">
        <v>346.1</v>
      </c>
      <c r="H53" s="371">
        <v>350</v>
      </c>
      <c r="I53" s="371">
        <v>360</v>
      </c>
      <c r="J53" s="588"/>
      <c r="K53" s="580"/>
      <c r="L53" s="373"/>
      <c r="M53" s="373"/>
    </row>
    <row r="54" spans="1:13" ht="18.75" customHeight="1" x14ac:dyDescent="0.2">
      <c r="A54" s="486" t="s">
        <v>148</v>
      </c>
      <c r="B54" s="813" t="s">
        <v>148</v>
      </c>
      <c r="C54" s="813" t="s">
        <v>149</v>
      </c>
      <c r="D54" s="485" t="s">
        <v>63</v>
      </c>
      <c r="E54" s="372" t="s">
        <v>1</v>
      </c>
      <c r="F54" s="211">
        <v>346.9</v>
      </c>
      <c r="G54" s="893">
        <v>362.2</v>
      </c>
      <c r="H54" s="211">
        <v>393</v>
      </c>
      <c r="I54" s="211">
        <v>421</v>
      </c>
      <c r="J54" s="373"/>
      <c r="K54" s="373"/>
      <c r="L54" s="373"/>
      <c r="M54" s="373"/>
    </row>
    <row r="55" spans="1:13" ht="18.75" customHeight="1" x14ac:dyDescent="0.2">
      <c r="A55" s="486"/>
      <c r="B55" s="813"/>
      <c r="C55" s="813"/>
      <c r="D55" s="485"/>
      <c r="E55" s="372" t="s">
        <v>17</v>
      </c>
      <c r="F55" s="211">
        <v>0</v>
      </c>
      <c r="G55" s="893">
        <v>14.8</v>
      </c>
      <c r="H55" s="211">
        <v>0</v>
      </c>
      <c r="I55" s="211">
        <v>0</v>
      </c>
      <c r="J55" s="373"/>
      <c r="K55" s="373"/>
      <c r="L55" s="373"/>
      <c r="M55" s="373"/>
    </row>
    <row r="56" spans="1:13" ht="18.75" customHeight="1" x14ac:dyDescent="0.2">
      <c r="A56" s="486"/>
      <c r="B56" s="813"/>
      <c r="C56" s="813"/>
      <c r="D56" s="485"/>
      <c r="E56" s="372" t="s">
        <v>21</v>
      </c>
      <c r="F56" s="211">
        <v>231.7</v>
      </c>
      <c r="G56" s="893">
        <v>231.7</v>
      </c>
      <c r="H56" s="211">
        <v>240</v>
      </c>
      <c r="I56" s="211">
        <v>250</v>
      </c>
      <c r="J56" s="373"/>
      <c r="K56" s="373"/>
      <c r="L56" s="373"/>
      <c r="M56" s="373"/>
    </row>
    <row r="57" spans="1:13" ht="18.75" customHeight="1" x14ac:dyDescent="0.2">
      <c r="A57" s="475" t="s">
        <v>148</v>
      </c>
      <c r="B57" s="814" t="s">
        <v>148</v>
      </c>
      <c r="C57" s="814" t="s">
        <v>150</v>
      </c>
      <c r="D57" s="485" t="s">
        <v>64</v>
      </c>
      <c r="E57" s="372" t="s">
        <v>1</v>
      </c>
      <c r="F57" s="211">
        <v>393.3</v>
      </c>
      <c r="G57" s="893">
        <v>413.4</v>
      </c>
      <c r="H57" s="211">
        <v>412</v>
      </c>
      <c r="I57" s="211">
        <v>441</v>
      </c>
      <c r="J57" s="373"/>
      <c r="K57" s="373"/>
      <c r="L57" s="373"/>
      <c r="M57" s="373"/>
    </row>
    <row r="58" spans="1:13" ht="18.75" customHeight="1" x14ac:dyDescent="0.2">
      <c r="A58" s="475"/>
      <c r="B58" s="814"/>
      <c r="C58" s="814"/>
      <c r="D58" s="485"/>
      <c r="E58" s="372" t="s">
        <v>17</v>
      </c>
      <c r="F58" s="211">
        <v>0</v>
      </c>
      <c r="G58" s="893">
        <v>15.7</v>
      </c>
      <c r="H58" s="211">
        <v>0</v>
      </c>
      <c r="I58" s="211">
        <v>0</v>
      </c>
      <c r="J58" s="373"/>
      <c r="K58" s="373"/>
      <c r="L58" s="373"/>
      <c r="M58" s="373"/>
    </row>
    <row r="59" spans="1:13" ht="18.75" customHeight="1" x14ac:dyDescent="0.2">
      <c r="A59" s="475"/>
      <c r="B59" s="814"/>
      <c r="C59" s="814"/>
      <c r="D59" s="485"/>
      <c r="E59" s="372" t="s">
        <v>21</v>
      </c>
      <c r="F59" s="211">
        <v>246.9</v>
      </c>
      <c r="G59" s="893">
        <v>246.9</v>
      </c>
      <c r="H59" s="211">
        <v>250</v>
      </c>
      <c r="I59" s="211">
        <v>260</v>
      </c>
      <c r="J59" s="373"/>
      <c r="K59" s="373"/>
      <c r="L59" s="373"/>
      <c r="M59" s="373"/>
    </row>
    <row r="60" spans="1:13" ht="41.25" customHeight="1" x14ac:dyDescent="0.2">
      <c r="A60" s="213" t="s">
        <v>148</v>
      </c>
      <c r="B60" s="815" t="s">
        <v>148</v>
      </c>
      <c r="C60" s="213" t="s">
        <v>151</v>
      </c>
      <c r="D60" s="140" t="s">
        <v>815</v>
      </c>
      <c r="E60" s="140" t="s">
        <v>1</v>
      </c>
      <c r="F60" s="211">
        <v>90</v>
      </c>
      <c r="G60" s="893">
        <v>90</v>
      </c>
      <c r="H60" s="371">
        <v>90</v>
      </c>
      <c r="I60" s="371">
        <v>90</v>
      </c>
      <c r="J60" s="140" t="s">
        <v>243</v>
      </c>
      <c r="K60" s="374">
        <v>21</v>
      </c>
      <c r="L60" s="374">
        <v>21</v>
      </c>
      <c r="M60" s="374">
        <v>21</v>
      </c>
    </row>
    <row r="61" spans="1:13" ht="45.75" customHeight="1" x14ac:dyDescent="0.2">
      <c r="A61" s="213" t="s">
        <v>148</v>
      </c>
      <c r="B61" s="815" t="s">
        <v>148</v>
      </c>
      <c r="C61" s="213" t="s">
        <v>152</v>
      </c>
      <c r="D61" s="140" t="s">
        <v>816</v>
      </c>
      <c r="E61" s="140" t="s">
        <v>1</v>
      </c>
      <c r="F61" s="364">
        <v>15</v>
      </c>
      <c r="G61" s="910">
        <v>15</v>
      </c>
      <c r="H61" s="371">
        <v>15</v>
      </c>
      <c r="I61" s="371">
        <v>15</v>
      </c>
      <c r="J61" s="140" t="s">
        <v>243</v>
      </c>
      <c r="K61" s="375">
        <v>5</v>
      </c>
      <c r="L61" s="375">
        <v>5</v>
      </c>
      <c r="M61" s="375">
        <v>5</v>
      </c>
    </row>
    <row r="62" spans="1:13" s="187" customFormat="1" ht="20.25" customHeight="1" x14ac:dyDescent="0.2">
      <c r="A62" s="475" t="s">
        <v>148</v>
      </c>
      <c r="B62" s="475" t="s">
        <v>148</v>
      </c>
      <c r="C62" s="475" t="s">
        <v>153</v>
      </c>
      <c r="D62" s="485" t="s">
        <v>335</v>
      </c>
      <c r="E62" s="140" t="s">
        <v>1</v>
      </c>
      <c r="F62" s="211">
        <v>10</v>
      </c>
      <c r="G62" s="893">
        <v>0</v>
      </c>
      <c r="H62" s="211">
        <v>10</v>
      </c>
      <c r="I62" s="211">
        <v>10</v>
      </c>
      <c r="J62" s="485" t="s">
        <v>243</v>
      </c>
      <c r="K62" s="577">
        <v>35</v>
      </c>
      <c r="L62" s="577">
        <v>35</v>
      </c>
      <c r="M62" s="577">
        <v>35</v>
      </c>
    </row>
    <row r="63" spans="1:13" s="187" customFormat="1" ht="20.25" customHeight="1" x14ac:dyDescent="0.2">
      <c r="A63" s="475"/>
      <c r="B63" s="475"/>
      <c r="C63" s="475"/>
      <c r="D63" s="485"/>
      <c r="E63" s="140" t="s">
        <v>3</v>
      </c>
      <c r="F63" s="211">
        <v>100</v>
      </c>
      <c r="G63" s="893">
        <v>100</v>
      </c>
      <c r="H63" s="211">
        <v>100</v>
      </c>
      <c r="I63" s="211">
        <v>100</v>
      </c>
      <c r="J63" s="485"/>
      <c r="K63" s="578"/>
      <c r="L63" s="578"/>
      <c r="M63" s="578"/>
    </row>
    <row r="64" spans="1:13" ht="24.75" customHeight="1" x14ac:dyDescent="0.2">
      <c r="A64" s="487" t="s">
        <v>148</v>
      </c>
      <c r="B64" s="487" t="s">
        <v>148</v>
      </c>
      <c r="C64" s="487" t="s">
        <v>154</v>
      </c>
      <c r="D64" s="585" t="s">
        <v>26</v>
      </c>
      <c r="E64" s="239" t="s">
        <v>17</v>
      </c>
      <c r="F64" s="211">
        <v>102.6</v>
      </c>
      <c r="G64" s="893">
        <v>93.7</v>
      </c>
      <c r="H64" s="211">
        <v>102.6</v>
      </c>
      <c r="I64" s="211">
        <v>102.6</v>
      </c>
      <c r="J64" s="583" t="s">
        <v>678</v>
      </c>
      <c r="K64" s="573">
        <v>180</v>
      </c>
      <c r="L64" s="573">
        <v>200</v>
      </c>
      <c r="M64" s="573">
        <v>200</v>
      </c>
    </row>
    <row r="65" spans="1:13" ht="24.75" customHeight="1" x14ac:dyDescent="0.2">
      <c r="A65" s="487"/>
      <c r="B65" s="487"/>
      <c r="C65" s="487"/>
      <c r="D65" s="585"/>
      <c r="E65" s="239" t="s">
        <v>1</v>
      </c>
      <c r="F65" s="211">
        <v>58.5</v>
      </c>
      <c r="G65" s="893">
        <v>58.5</v>
      </c>
      <c r="H65" s="211">
        <v>60</v>
      </c>
      <c r="I65" s="211">
        <v>65</v>
      </c>
      <c r="J65" s="583"/>
      <c r="K65" s="574"/>
      <c r="L65" s="574"/>
      <c r="M65" s="574"/>
    </row>
    <row r="66" spans="1:13" ht="72.75" customHeight="1" x14ac:dyDescent="0.2">
      <c r="A66" s="210" t="s">
        <v>148</v>
      </c>
      <c r="B66" s="210" t="s">
        <v>148</v>
      </c>
      <c r="C66" s="210" t="s">
        <v>155</v>
      </c>
      <c r="D66" s="171" t="s">
        <v>55</v>
      </c>
      <c r="E66" s="220" t="s">
        <v>17</v>
      </c>
      <c r="F66" s="371">
        <v>615</v>
      </c>
      <c r="G66" s="909">
        <v>721.9</v>
      </c>
      <c r="H66" s="371">
        <v>1200</v>
      </c>
      <c r="I66" s="371">
        <v>1200</v>
      </c>
      <c r="J66" s="367" t="s">
        <v>673</v>
      </c>
      <c r="K66" s="160" t="s">
        <v>817</v>
      </c>
      <c r="L66" s="160" t="s">
        <v>817</v>
      </c>
      <c r="M66" s="160" t="s">
        <v>817</v>
      </c>
    </row>
    <row r="67" spans="1:13" ht="29.25" customHeight="1" x14ac:dyDescent="0.2">
      <c r="A67" s="475" t="s">
        <v>148</v>
      </c>
      <c r="B67" s="475" t="s">
        <v>148</v>
      </c>
      <c r="C67" s="475" t="s">
        <v>156</v>
      </c>
      <c r="D67" s="486" t="s">
        <v>625</v>
      </c>
      <c r="E67" s="363" t="s">
        <v>17</v>
      </c>
      <c r="F67" s="212">
        <v>132.80000000000001</v>
      </c>
      <c r="G67" s="911">
        <v>67.7</v>
      </c>
      <c r="H67" s="212">
        <v>150.4</v>
      </c>
      <c r="I67" s="212">
        <v>150.4</v>
      </c>
      <c r="J67" s="598" t="s">
        <v>681</v>
      </c>
      <c r="K67" s="595">
        <v>10</v>
      </c>
      <c r="L67" s="595">
        <v>12</v>
      </c>
      <c r="M67" s="595">
        <v>14</v>
      </c>
    </row>
    <row r="68" spans="1:13" ht="20.25" customHeight="1" x14ac:dyDescent="0.2">
      <c r="A68" s="475"/>
      <c r="B68" s="475"/>
      <c r="C68" s="475"/>
      <c r="D68" s="486"/>
      <c r="E68" s="239" t="s">
        <v>1</v>
      </c>
      <c r="F68" s="211">
        <v>2</v>
      </c>
      <c r="G68" s="893">
        <v>2</v>
      </c>
      <c r="H68" s="211">
        <v>2</v>
      </c>
      <c r="I68" s="211">
        <v>2</v>
      </c>
      <c r="J68" s="598"/>
      <c r="K68" s="595"/>
      <c r="L68" s="595"/>
      <c r="M68" s="595"/>
    </row>
    <row r="69" spans="1:13" ht="20.25" customHeight="1" x14ac:dyDescent="0.2">
      <c r="A69" s="45" t="s">
        <v>148</v>
      </c>
      <c r="B69" s="45" t="s">
        <v>148</v>
      </c>
      <c r="C69" s="828" t="s">
        <v>139</v>
      </c>
      <c r="D69" s="829"/>
      <c r="E69" s="830"/>
      <c r="F69" s="66">
        <f t="shared" ref="F69:I69" si="7">SUM(F48:F68)</f>
        <v>4274.2</v>
      </c>
      <c r="G69" s="66">
        <f t="shared" ref="G69" si="8">SUM(G48:G68)</f>
        <v>4488.2999999999993</v>
      </c>
      <c r="H69" s="66">
        <f t="shared" si="7"/>
        <v>5210.6999999999989</v>
      </c>
      <c r="I69" s="66">
        <f t="shared" si="7"/>
        <v>5425.6999999999989</v>
      </c>
      <c r="J69" s="846"/>
      <c r="K69" s="853"/>
      <c r="L69" s="853"/>
      <c r="M69" s="853"/>
    </row>
    <row r="70" spans="1:13" s="187" customFormat="1" ht="24.75" customHeight="1" x14ac:dyDescent="0.2">
      <c r="A70" s="40" t="s">
        <v>148</v>
      </c>
      <c r="B70" s="40" t="s">
        <v>149</v>
      </c>
      <c r="C70" s="594" t="s">
        <v>878</v>
      </c>
      <c r="D70" s="816"/>
      <c r="E70" s="816"/>
      <c r="F70" s="816"/>
      <c r="G70" s="816"/>
      <c r="H70" s="816"/>
      <c r="I70" s="816"/>
      <c r="J70" s="816"/>
      <c r="K70" s="816"/>
      <c r="L70" s="816"/>
      <c r="M70" s="350"/>
    </row>
    <row r="71" spans="1:13" ht="24.75" customHeight="1" x14ac:dyDescent="0.2">
      <c r="A71" s="475" t="s">
        <v>148</v>
      </c>
      <c r="B71" s="814" t="s">
        <v>149</v>
      </c>
      <c r="C71" s="814" t="s">
        <v>147</v>
      </c>
      <c r="D71" s="485" t="s">
        <v>266</v>
      </c>
      <c r="E71" s="372" t="s">
        <v>1</v>
      </c>
      <c r="F71" s="211">
        <v>1379.8</v>
      </c>
      <c r="G71" s="893">
        <v>1423.2</v>
      </c>
      <c r="H71" s="211">
        <v>1699</v>
      </c>
      <c r="I71" s="211">
        <v>1818</v>
      </c>
      <c r="J71" s="599" t="s">
        <v>683</v>
      </c>
      <c r="K71" s="461" t="s">
        <v>826</v>
      </c>
      <c r="L71" s="461" t="s">
        <v>826</v>
      </c>
      <c r="M71" s="461" t="s">
        <v>826</v>
      </c>
    </row>
    <row r="72" spans="1:13" ht="24.75" customHeight="1" x14ac:dyDescent="0.2">
      <c r="A72" s="475"/>
      <c r="B72" s="814"/>
      <c r="C72" s="814"/>
      <c r="D72" s="485"/>
      <c r="E72" s="372" t="s">
        <v>17</v>
      </c>
      <c r="F72" s="211">
        <v>136</v>
      </c>
      <c r="G72" s="893">
        <v>193.1</v>
      </c>
      <c r="H72" s="211">
        <v>136</v>
      </c>
      <c r="I72" s="211">
        <v>136</v>
      </c>
      <c r="J72" s="600"/>
      <c r="K72" s="462"/>
      <c r="L72" s="462"/>
      <c r="M72" s="462"/>
    </row>
    <row r="73" spans="1:13" ht="24.75" customHeight="1" x14ac:dyDescent="0.2">
      <c r="A73" s="475"/>
      <c r="B73" s="814"/>
      <c r="C73" s="814"/>
      <c r="D73" s="485"/>
      <c r="E73" s="372" t="s">
        <v>21</v>
      </c>
      <c r="F73" s="211">
        <v>13</v>
      </c>
      <c r="G73" s="893">
        <v>13</v>
      </c>
      <c r="H73" s="211">
        <v>13</v>
      </c>
      <c r="I73" s="211">
        <v>13</v>
      </c>
      <c r="J73" s="601"/>
      <c r="K73" s="463"/>
      <c r="L73" s="463"/>
      <c r="M73" s="463"/>
    </row>
    <row r="74" spans="1:13" s="187" customFormat="1" ht="39" customHeight="1" x14ac:dyDescent="0.2">
      <c r="A74" s="461" t="s">
        <v>148</v>
      </c>
      <c r="B74" s="461" t="s">
        <v>149</v>
      </c>
      <c r="C74" s="461" t="s">
        <v>148</v>
      </c>
      <c r="D74" s="471" t="s">
        <v>819</v>
      </c>
      <c r="E74" s="140" t="s">
        <v>3</v>
      </c>
      <c r="F74" s="211">
        <v>123.4</v>
      </c>
      <c r="G74" s="893">
        <v>123.4</v>
      </c>
      <c r="H74" s="211">
        <v>100</v>
      </c>
      <c r="I74" s="211">
        <v>100</v>
      </c>
      <c r="J74" s="140" t="s">
        <v>290</v>
      </c>
      <c r="K74" s="140">
        <v>200</v>
      </c>
      <c r="L74" s="140">
        <v>200</v>
      </c>
      <c r="M74" s="140">
        <v>200</v>
      </c>
    </row>
    <row r="75" spans="1:13" s="187" customFormat="1" ht="39" customHeight="1" x14ac:dyDescent="0.2">
      <c r="A75" s="463"/>
      <c r="B75" s="463"/>
      <c r="C75" s="463"/>
      <c r="D75" s="472"/>
      <c r="E75" s="140" t="s">
        <v>17</v>
      </c>
      <c r="F75" s="211">
        <v>24.7</v>
      </c>
      <c r="G75" s="893">
        <v>24.7</v>
      </c>
      <c r="H75" s="211">
        <v>24.7</v>
      </c>
      <c r="I75" s="211">
        <v>24.7</v>
      </c>
      <c r="J75" s="140" t="s">
        <v>879</v>
      </c>
      <c r="K75" s="173">
        <v>1</v>
      </c>
      <c r="L75" s="173">
        <v>1</v>
      </c>
      <c r="M75" s="173">
        <v>1</v>
      </c>
    </row>
    <row r="76" spans="1:13" s="187" customFormat="1" ht="23.25" customHeight="1" x14ac:dyDescent="0.2">
      <c r="A76" s="461" t="s">
        <v>148</v>
      </c>
      <c r="B76" s="461" t="s">
        <v>149</v>
      </c>
      <c r="C76" s="461" t="s">
        <v>149</v>
      </c>
      <c r="D76" s="577" t="s">
        <v>820</v>
      </c>
      <c r="E76" s="140" t="s">
        <v>3</v>
      </c>
      <c r="F76" s="211">
        <v>103</v>
      </c>
      <c r="G76" s="893">
        <v>103</v>
      </c>
      <c r="H76" s="211">
        <v>103</v>
      </c>
      <c r="I76" s="211">
        <v>103</v>
      </c>
      <c r="J76" s="471" t="s">
        <v>290</v>
      </c>
      <c r="K76" s="473">
        <v>150</v>
      </c>
      <c r="L76" s="473">
        <v>150</v>
      </c>
      <c r="M76" s="473">
        <v>150</v>
      </c>
    </row>
    <row r="77" spans="1:13" s="187" customFormat="1" ht="19.5" customHeight="1" x14ac:dyDescent="0.2">
      <c r="A77" s="463"/>
      <c r="B77" s="463"/>
      <c r="C77" s="463"/>
      <c r="D77" s="603"/>
      <c r="E77" s="140" t="s">
        <v>1</v>
      </c>
      <c r="F77" s="211">
        <v>103</v>
      </c>
      <c r="G77" s="893">
        <v>103</v>
      </c>
      <c r="H77" s="211">
        <v>103</v>
      </c>
      <c r="I77" s="211">
        <v>103</v>
      </c>
      <c r="J77" s="604"/>
      <c r="K77" s="474"/>
      <c r="L77" s="474"/>
      <c r="M77" s="474"/>
    </row>
    <row r="78" spans="1:13" s="187" customFormat="1" ht="21" customHeight="1" x14ac:dyDescent="0.2">
      <c r="A78" s="461" t="s">
        <v>148</v>
      </c>
      <c r="B78" s="461" t="s">
        <v>149</v>
      </c>
      <c r="C78" s="461" t="s">
        <v>150</v>
      </c>
      <c r="D78" s="471" t="s">
        <v>435</v>
      </c>
      <c r="E78" s="140" t="s">
        <v>1</v>
      </c>
      <c r="F78" s="211">
        <v>117.1</v>
      </c>
      <c r="G78" s="893">
        <v>117.1</v>
      </c>
      <c r="H78" s="211">
        <v>130</v>
      </c>
      <c r="I78" s="211">
        <v>140</v>
      </c>
      <c r="J78" s="471" t="s">
        <v>521</v>
      </c>
      <c r="K78" s="473" t="s">
        <v>786</v>
      </c>
      <c r="L78" s="473" t="s">
        <v>786</v>
      </c>
      <c r="M78" s="473" t="s">
        <v>786</v>
      </c>
    </row>
    <row r="79" spans="1:13" s="187" customFormat="1" ht="19.5" customHeight="1" x14ac:dyDescent="0.2">
      <c r="A79" s="463"/>
      <c r="B79" s="463"/>
      <c r="C79" s="463"/>
      <c r="D79" s="602"/>
      <c r="E79" s="140" t="s">
        <v>17</v>
      </c>
      <c r="F79" s="211">
        <v>160.69999999999999</v>
      </c>
      <c r="G79" s="893">
        <v>160.69999999999999</v>
      </c>
      <c r="H79" s="211">
        <v>160.69999999999999</v>
      </c>
      <c r="I79" s="211">
        <v>160.69999999999999</v>
      </c>
      <c r="J79" s="472"/>
      <c r="K79" s="474"/>
      <c r="L79" s="474"/>
      <c r="M79" s="474"/>
    </row>
    <row r="80" spans="1:13" s="187" customFormat="1" ht="59.25" customHeight="1" x14ac:dyDescent="0.2">
      <c r="A80" s="210" t="s">
        <v>148</v>
      </c>
      <c r="B80" s="210" t="s">
        <v>149</v>
      </c>
      <c r="C80" s="210" t="s">
        <v>151</v>
      </c>
      <c r="D80" s="205" t="s">
        <v>825</v>
      </c>
      <c r="E80" s="140" t="s">
        <v>1</v>
      </c>
      <c r="F80" s="211">
        <v>18.399999999999999</v>
      </c>
      <c r="G80" s="893">
        <v>18.399999999999999</v>
      </c>
      <c r="H80" s="211">
        <v>18.399999999999999</v>
      </c>
      <c r="I80" s="211">
        <v>18.399999999999999</v>
      </c>
      <c r="J80" s="205" t="s">
        <v>821</v>
      </c>
      <c r="K80" s="237">
        <v>100</v>
      </c>
      <c r="L80" s="237">
        <v>100</v>
      </c>
      <c r="M80" s="237">
        <v>100</v>
      </c>
    </row>
    <row r="81" spans="1:13" s="187" customFormat="1" ht="59.25" customHeight="1" x14ac:dyDescent="0.2">
      <c r="A81" s="210" t="s">
        <v>148</v>
      </c>
      <c r="B81" s="210" t="s">
        <v>149</v>
      </c>
      <c r="C81" s="210" t="s">
        <v>152</v>
      </c>
      <c r="D81" s="205" t="s">
        <v>824</v>
      </c>
      <c r="E81" s="140" t="s">
        <v>1</v>
      </c>
      <c r="F81" s="211">
        <v>10</v>
      </c>
      <c r="G81" s="893">
        <v>10</v>
      </c>
      <c r="H81" s="211">
        <v>10</v>
      </c>
      <c r="I81" s="211">
        <v>10</v>
      </c>
      <c r="J81" s="205" t="s">
        <v>822</v>
      </c>
      <c r="K81" s="237">
        <v>40</v>
      </c>
      <c r="L81" s="237">
        <v>40</v>
      </c>
      <c r="M81" s="237">
        <v>40</v>
      </c>
    </row>
    <row r="82" spans="1:13" s="187" customFormat="1" ht="96" customHeight="1" x14ac:dyDescent="0.2">
      <c r="A82" s="213" t="s">
        <v>148</v>
      </c>
      <c r="B82" s="220" t="s">
        <v>149</v>
      </c>
      <c r="C82" s="220" t="s">
        <v>153</v>
      </c>
      <c r="D82" s="169" t="s">
        <v>823</v>
      </c>
      <c r="E82" s="169" t="s">
        <v>17</v>
      </c>
      <c r="F82" s="801">
        <v>1008.1</v>
      </c>
      <c r="G82" s="907">
        <v>872.1</v>
      </c>
      <c r="H82" s="801">
        <v>1008.1</v>
      </c>
      <c r="I82" s="371">
        <v>1008.1</v>
      </c>
      <c r="J82" s="169" t="s">
        <v>674</v>
      </c>
      <c r="K82" s="301" t="s">
        <v>558</v>
      </c>
      <c r="L82" s="301" t="s">
        <v>558</v>
      </c>
      <c r="M82" s="301" t="s">
        <v>558</v>
      </c>
    </row>
    <row r="83" spans="1:13" s="187" customFormat="1" ht="31.5" customHeight="1" x14ac:dyDescent="0.2">
      <c r="A83" s="461" t="s">
        <v>148</v>
      </c>
      <c r="B83" s="461" t="s">
        <v>149</v>
      </c>
      <c r="C83" s="461" t="s">
        <v>154</v>
      </c>
      <c r="D83" s="817" t="s">
        <v>285</v>
      </c>
      <c r="E83" s="818" t="s">
        <v>17</v>
      </c>
      <c r="F83" s="353">
        <v>190.1</v>
      </c>
      <c r="G83" s="908">
        <v>190.1</v>
      </c>
      <c r="H83" s="353">
        <v>190.1</v>
      </c>
      <c r="I83" s="353">
        <v>190.1</v>
      </c>
      <c r="J83" s="819" t="s">
        <v>849</v>
      </c>
      <c r="K83" s="820">
        <v>13</v>
      </c>
      <c r="L83" s="820">
        <v>13</v>
      </c>
      <c r="M83" s="821">
        <v>13</v>
      </c>
    </row>
    <row r="84" spans="1:13" s="187" customFormat="1" ht="36" customHeight="1" x14ac:dyDescent="0.2">
      <c r="A84" s="463"/>
      <c r="B84" s="463"/>
      <c r="C84" s="463"/>
      <c r="D84" s="817"/>
      <c r="E84" s="818" t="s">
        <v>1</v>
      </c>
      <c r="F84" s="353">
        <v>59.1</v>
      </c>
      <c r="G84" s="908">
        <v>59.1</v>
      </c>
      <c r="H84" s="353">
        <v>59.1</v>
      </c>
      <c r="I84" s="353">
        <v>59.1</v>
      </c>
      <c r="J84" s="822"/>
      <c r="K84" s="823"/>
      <c r="L84" s="823"/>
      <c r="M84" s="821"/>
    </row>
    <row r="85" spans="1:13" s="187" customFormat="1" ht="23.25" customHeight="1" x14ac:dyDescent="0.2">
      <c r="A85" s="840" t="s">
        <v>148</v>
      </c>
      <c r="B85" s="840" t="s">
        <v>147</v>
      </c>
      <c r="C85" s="497" t="s">
        <v>139</v>
      </c>
      <c r="D85" s="497"/>
      <c r="E85" s="497"/>
      <c r="F85" s="66">
        <f>SUM(F71:F84)</f>
        <v>3446.3999999999996</v>
      </c>
      <c r="G85" s="66">
        <f>SUM(G71:G84)</f>
        <v>3410.8999999999996</v>
      </c>
      <c r="H85" s="66">
        <f>SUM(H71:H84)</f>
        <v>3755.0999999999995</v>
      </c>
      <c r="I85" s="66">
        <f>SUM(I71:I84)</f>
        <v>3884.0999999999995</v>
      </c>
      <c r="J85" s="851"/>
      <c r="K85" s="851"/>
      <c r="L85" s="851"/>
      <c r="M85" s="851"/>
    </row>
    <row r="86" spans="1:13" ht="16.5" customHeight="1" x14ac:dyDescent="0.2">
      <c r="A86" s="840" t="s">
        <v>148</v>
      </c>
      <c r="B86" s="497" t="s">
        <v>109</v>
      </c>
      <c r="C86" s="497"/>
      <c r="D86" s="497"/>
      <c r="E86" s="497"/>
      <c r="F86" s="66">
        <f>+F85+F69+F46</f>
        <v>8251.4</v>
      </c>
      <c r="G86" s="66">
        <f>+G85+G69+G46</f>
        <v>8429.9999999999982</v>
      </c>
      <c r="H86" s="66">
        <f>+H85+H69+H46</f>
        <v>9556.5999999999985</v>
      </c>
      <c r="I86" s="66">
        <f>+I85+I69+I46</f>
        <v>9960.5999999999985</v>
      </c>
      <c r="J86" s="851"/>
      <c r="K86" s="842"/>
      <c r="L86" s="842"/>
      <c r="M86" s="842"/>
    </row>
    <row r="87" spans="1:13" ht="18.75" customHeight="1" x14ac:dyDescent="0.2">
      <c r="A87" s="45" t="s">
        <v>149</v>
      </c>
      <c r="B87" s="824" t="s">
        <v>436</v>
      </c>
      <c r="C87" s="825"/>
      <c r="D87" s="825"/>
      <c r="E87" s="825"/>
      <c r="F87" s="825"/>
      <c r="G87" s="825"/>
      <c r="H87" s="825"/>
      <c r="I87" s="825"/>
      <c r="J87" s="826"/>
      <c r="K87" s="175"/>
      <c r="L87" s="175"/>
      <c r="M87" s="175"/>
    </row>
    <row r="88" spans="1:13" ht="21.75" customHeight="1" x14ac:dyDescent="0.2">
      <c r="A88" s="45" t="s">
        <v>149</v>
      </c>
      <c r="B88" s="243" t="s">
        <v>147</v>
      </c>
      <c r="C88" s="824" t="s">
        <v>176</v>
      </c>
      <c r="D88" s="825"/>
      <c r="E88" s="825"/>
      <c r="F88" s="825"/>
      <c r="G88" s="825"/>
      <c r="H88" s="825"/>
      <c r="I88" s="825"/>
      <c r="J88" s="826"/>
      <c r="K88" s="175"/>
      <c r="L88" s="175"/>
      <c r="M88" s="175"/>
    </row>
    <row r="89" spans="1:13" ht="18.75" customHeight="1" x14ac:dyDescent="0.2">
      <c r="A89" s="475" t="s">
        <v>149</v>
      </c>
      <c r="B89" s="475" t="s">
        <v>147</v>
      </c>
      <c r="C89" s="475" t="s">
        <v>147</v>
      </c>
      <c r="D89" s="485" t="s">
        <v>221</v>
      </c>
      <c r="E89" s="209" t="s">
        <v>1</v>
      </c>
      <c r="F89" s="211">
        <v>220</v>
      </c>
      <c r="G89" s="893">
        <v>220</v>
      </c>
      <c r="H89" s="211">
        <v>200</v>
      </c>
      <c r="I89" s="211">
        <v>200</v>
      </c>
      <c r="J89" s="485" t="s">
        <v>222</v>
      </c>
      <c r="K89" s="577">
        <v>5</v>
      </c>
      <c r="L89" s="577">
        <v>5</v>
      </c>
      <c r="M89" s="577">
        <v>5</v>
      </c>
    </row>
    <row r="90" spans="1:13" ht="19.5" customHeight="1" x14ac:dyDescent="0.2">
      <c r="A90" s="475"/>
      <c r="B90" s="475"/>
      <c r="C90" s="475"/>
      <c r="D90" s="485"/>
      <c r="E90" s="209" t="s">
        <v>3</v>
      </c>
      <c r="F90" s="211">
        <v>9.8000000000000007</v>
      </c>
      <c r="G90" s="893">
        <v>9.8000000000000007</v>
      </c>
      <c r="H90" s="211">
        <v>0</v>
      </c>
      <c r="I90" s="211">
        <v>0</v>
      </c>
      <c r="J90" s="485"/>
      <c r="K90" s="578"/>
      <c r="L90" s="578"/>
      <c r="M90" s="578"/>
    </row>
    <row r="91" spans="1:13" ht="45" customHeight="1" x14ac:dyDescent="0.2">
      <c r="A91" s="210" t="s">
        <v>149</v>
      </c>
      <c r="B91" s="210" t="s">
        <v>147</v>
      </c>
      <c r="C91" s="210" t="s">
        <v>148</v>
      </c>
      <c r="D91" s="209" t="s">
        <v>267</v>
      </c>
      <c r="E91" s="209" t="s">
        <v>1</v>
      </c>
      <c r="F91" s="211">
        <v>150</v>
      </c>
      <c r="G91" s="893">
        <v>150</v>
      </c>
      <c r="H91" s="211">
        <v>200</v>
      </c>
      <c r="I91" s="211">
        <v>200</v>
      </c>
      <c r="J91" s="209" t="s">
        <v>684</v>
      </c>
      <c r="K91" s="140">
        <v>100</v>
      </c>
      <c r="L91" s="140">
        <v>100</v>
      </c>
      <c r="M91" s="140">
        <v>100</v>
      </c>
    </row>
    <row r="92" spans="1:13" ht="45" customHeight="1" x14ac:dyDescent="0.2">
      <c r="A92" s="210" t="s">
        <v>149</v>
      </c>
      <c r="B92" s="210" t="s">
        <v>147</v>
      </c>
      <c r="C92" s="210" t="s">
        <v>149</v>
      </c>
      <c r="D92" s="209" t="s">
        <v>887</v>
      </c>
      <c r="E92" s="209" t="s">
        <v>1</v>
      </c>
      <c r="F92" s="211">
        <v>15</v>
      </c>
      <c r="G92" s="893">
        <v>15.5</v>
      </c>
      <c r="H92" s="211">
        <v>15</v>
      </c>
      <c r="I92" s="211">
        <v>15</v>
      </c>
      <c r="J92" s="209" t="s">
        <v>888</v>
      </c>
      <c r="K92" s="140">
        <v>100</v>
      </c>
      <c r="L92" s="140">
        <v>100</v>
      </c>
      <c r="M92" s="140">
        <v>100</v>
      </c>
    </row>
    <row r="93" spans="1:13" ht="33" customHeight="1" x14ac:dyDescent="0.2">
      <c r="A93" s="210" t="s">
        <v>149</v>
      </c>
      <c r="B93" s="210" t="s">
        <v>147</v>
      </c>
      <c r="C93" s="210" t="s">
        <v>150</v>
      </c>
      <c r="D93" s="209" t="s">
        <v>457</v>
      </c>
      <c r="E93" s="209" t="s">
        <v>1</v>
      </c>
      <c r="F93" s="211">
        <v>42</v>
      </c>
      <c r="G93" s="893">
        <v>42</v>
      </c>
      <c r="H93" s="211">
        <v>42</v>
      </c>
      <c r="I93" s="211">
        <v>42</v>
      </c>
      <c r="J93" s="209" t="s">
        <v>219</v>
      </c>
      <c r="K93" s="140">
        <v>2</v>
      </c>
      <c r="L93" s="140">
        <v>2</v>
      </c>
      <c r="M93" s="140">
        <v>2</v>
      </c>
    </row>
    <row r="94" spans="1:13" ht="33" customHeight="1" x14ac:dyDescent="0.2">
      <c r="A94" s="206" t="s">
        <v>149</v>
      </c>
      <c r="B94" s="206" t="s">
        <v>147</v>
      </c>
      <c r="C94" s="206" t="s">
        <v>151</v>
      </c>
      <c r="D94" s="208" t="s">
        <v>27</v>
      </c>
      <c r="E94" s="173" t="s">
        <v>17</v>
      </c>
      <c r="F94" s="361">
        <v>37.5</v>
      </c>
      <c r="G94" s="905">
        <v>28.7</v>
      </c>
      <c r="H94" s="361">
        <v>37.5</v>
      </c>
      <c r="I94" s="361">
        <v>37.5</v>
      </c>
      <c r="J94" s="376" t="s">
        <v>679</v>
      </c>
      <c r="K94" s="173">
        <v>6</v>
      </c>
      <c r="L94" s="173">
        <v>6</v>
      </c>
      <c r="M94" s="173">
        <v>6</v>
      </c>
    </row>
    <row r="95" spans="1:13" ht="18.75" customHeight="1" x14ac:dyDescent="0.2">
      <c r="A95" s="840" t="s">
        <v>149</v>
      </c>
      <c r="B95" s="840" t="s">
        <v>147</v>
      </c>
      <c r="C95" s="497" t="s">
        <v>139</v>
      </c>
      <c r="D95" s="497"/>
      <c r="E95" s="497"/>
      <c r="F95" s="66">
        <f>SUM(F89:F94)</f>
        <v>474.3</v>
      </c>
      <c r="G95" s="66">
        <f>SUM(G89:G94)</f>
        <v>466</v>
      </c>
      <c r="H95" s="66">
        <f>SUM(H89:H94)</f>
        <v>494.5</v>
      </c>
      <c r="I95" s="66">
        <f>SUM(I89:I94)</f>
        <v>494.5</v>
      </c>
      <c r="J95" s="838"/>
      <c r="K95" s="851"/>
      <c r="L95" s="851"/>
      <c r="M95" s="851"/>
    </row>
    <row r="96" spans="1:13" ht="18.75" customHeight="1" x14ac:dyDescent="0.2">
      <c r="A96" s="840" t="s">
        <v>149</v>
      </c>
      <c r="B96" s="497" t="s">
        <v>109</v>
      </c>
      <c r="C96" s="497"/>
      <c r="D96" s="497"/>
      <c r="E96" s="497"/>
      <c r="F96" s="66">
        <f t="shared" ref="F96:I96" si="9">+F95</f>
        <v>474.3</v>
      </c>
      <c r="G96" s="66">
        <f t="shared" ref="G96" si="10">+G95</f>
        <v>466</v>
      </c>
      <c r="H96" s="66">
        <f t="shared" si="9"/>
        <v>494.5</v>
      </c>
      <c r="I96" s="66">
        <f t="shared" si="9"/>
        <v>494.5</v>
      </c>
      <c r="J96" s="845"/>
      <c r="K96" s="842"/>
      <c r="L96" s="842"/>
      <c r="M96" s="842"/>
    </row>
    <row r="97" spans="1:13" ht="19.5" customHeight="1" x14ac:dyDescent="0.2">
      <c r="A97" s="827" t="s">
        <v>141</v>
      </c>
      <c r="B97" s="827"/>
      <c r="C97" s="827"/>
      <c r="D97" s="827"/>
      <c r="E97" s="827"/>
      <c r="F97" s="377">
        <f>+F96+F86+F41</f>
        <v>32669.299999999996</v>
      </c>
      <c r="G97" s="377">
        <f>+G96+G86+G41</f>
        <v>34708.299999999996</v>
      </c>
      <c r="H97" s="377">
        <f>+H96+H86+H41</f>
        <v>34275.899999999994</v>
      </c>
      <c r="I97" s="377">
        <f>+I96+I86+I41</f>
        <v>34764.899999999994</v>
      </c>
      <c r="J97" s="295"/>
      <c r="K97" s="378"/>
      <c r="L97" s="378"/>
      <c r="M97" s="378"/>
    </row>
    <row r="98" spans="1:13" ht="14.25" customHeight="1" x14ac:dyDescent="0.2">
      <c r="A98" s="478" t="s">
        <v>162</v>
      </c>
      <c r="B98" s="478"/>
      <c r="C98" s="478"/>
      <c r="D98" s="478"/>
      <c r="E98" s="478"/>
      <c r="F98" s="802"/>
      <c r="G98" s="802"/>
      <c r="H98" s="802"/>
      <c r="I98" s="802"/>
      <c r="J98" s="295"/>
      <c r="K98" s="378"/>
      <c r="L98" s="378"/>
      <c r="M98" s="378"/>
    </row>
    <row r="99" spans="1:13" ht="17.25" customHeight="1" x14ac:dyDescent="0.2">
      <c r="A99" s="661" t="s">
        <v>19</v>
      </c>
      <c r="B99" s="661"/>
      <c r="C99" s="661"/>
      <c r="D99" s="661"/>
      <c r="E99" s="661"/>
      <c r="F99" s="379">
        <f t="shared" ref="F99:I99" si="11">SUM(F100:F105)</f>
        <v>17747.800000000003</v>
      </c>
      <c r="G99" s="379">
        <f t="shared" si="11"/>
        <v>19786.800000000003</v>
      </c>
      <c r="H99" s="379">
        <f t="shared" si="11"/>
        <v>19284.8</v>
      </c>
      <c r="I99" s="379">
        <f t="shared" si="11"/>
        <v>19713.8</v>
      </c>
      <c r="J99" s="295"/>
      <c r="K99" s="378"/>
      <c r="L99" s="378"/>
      <c r="M99" s="378"/>
    </row>
    <row r="100" spans="1:13" ht="12.75" customHeight="1" x14ac:dyDescent="0.2">
      <c r="A100" s="477" t="s">
        <v>205</v>
      </c>
      <c r="B100" s="477"/>
      <c r="C100" s="477"/>
      <c r="D100" s="477"/>
      <c r="E100" s="477"/>
      <c r="F100" s="87">
        <f t="shared" ref="F100:I100" si="12">+F93+F91+F89+F81+F80+F78+F77+F71+F68+F65+F62+F61+F60+F57+F54+F51+F48+F45+F44+F39+F38+F37+F36+F35+F34+F26+F17+F16+F13+F84+F92</f>
        <v>12927.400000000001</v>
      </c>
      <c r="G100" s="906">
        <f t="shared" ref="G100" si="13">+G93+G91+G89+G81+G80+G78+G77+G71+G68+G65+G62+G61+G60+G57+G54+G51+G48+G45+G44+G39+G38+G37+G36+G35+G34+G26+G17+G16+G13+G84+G92</f>
        <v>13082.800000000001</v>
      </c>
      <c r="H100" s="87">
        <f t="shared" si="12"/>
        <v>13930.9</v>
      </c>
      <c r="I100" s="87">
        <f t="shared" si="12"/>
        <v>14309.9</v>
      </c>
      <c r="J100" s="295"/>
      <c r="K100" s="418"/>
      <c r="L100" s="378"/>
      <c r="M100" s="378"/>
    </row>
    <row r="101" spans="1:13" ht="15" customHeight="1" x14ac:dyDescent="0.2">
      <c r="A101" s="477" t="s">
        <v>206</v>
      </c>
      <c r="B101" s="477"/>
      <c r="C101" s="477"/>
      <c r="D101" s="477"/>
      <c r="E101" s="477"/>
      <c r="F101" s="87">
        <f t="shared" ref="F101:I101" si="14">+F94+F82+F79+F72+F67+F66+F64+F58+F55+F52+F49+F28+F27+F25+F24+F23+F22+F19+F14+F12+F83+F75+F31+F30+F29</f>
        <v>3894.9999999999991</v>
      </c>
      <c r="G101" s="906">
        <f t="shared" si="14"/>
        <v>5778.6</v>
      </c>
      <c r="H101" s="87">
        <f t="shared" si="14"/>
        <v>4413.2</v>
      </c>
      <c r="I101" s="87">
        <f t="shared" si="14"/>
        <v>4433.2</v>
      </c>
      <c r="J101" s="295"/>
      <c r="K101" s="418"/>
      <c r="L101" s="378"/>
      <c r="M101" s="378"/>
    </row>
    <row r="102" spans="1:13" ht="12.75" customHeight="1" x14ac:dyDescent="0.2">
      <c r="A102" s="477" t="s">
        <v>207</v>
      </c>
      <c r="B102" s="477"/>
      <c r="C102" s="477"/>
      <c r="D102" s="477"/>
      <c r="E102" s="477"/>
      <c r="F102" s="87"/>
      <c r="G102" s="906"/>
      <c r="H102" s="87"/>
      <c r="I102" s="87"/>
      <c r="J102" s="295"/>
      <c r="K102" s="378"/>
      <c r="L102" s="378"/>
      <c r="M102" s="378"/>
    </row>
    <row r="103" spans="1:13" ht="12.75" customHeight="1" x14ac:dyDescent="0.2">
      <c r="A103" s="477" t="s">
        <v>208</v>
      </c>
      <c r="B103" s="477"/>
      <c r="C103" s="477"/>
      <c r="D103" s="477"/>
      <c r="E103" s="477"/>
      <c r="F103" s="87">
        <f>+F73+F59+F56+F53+F50</f>
        <v>925.40000000000009</v>
      </c>
      <c r="G103" s="906">
        <f>+G73+G59+G56+G53+G50</f>
        <v>925.40000000000009</v>
      </c>
      <c r="H103" s="87">
        <f>+H73+H59+H56+H53+H50</f>
        <v>940.7</v>
      </c>
      <c r="I103" s="87">
        <f>+I73+I59+I56+I53+I50</f>
        <v>970.7</v>
      </c>
      <c r="J103" s="295"/>
      <c r="K103" s="378"/>
      <c r="L103" s="378"/>
      <c r="M103" s="378"/>
    </row>
    <row r="104" spans="1:13" ht="12.75" customHeight="1" x14ac:dyDescent="0.2">
      <c r="A104" s="477" t="s">
        <v>209</v>
      </c>
      <c r="B104" s="477"/>
      <c r="C104" s="477"/>
      <c r="D104" s="477"/>
      <c r="E104" s="477"/>
      <c r="F104" s="87"/>
      <c r="G104" s="906"/>
      <c r="H104" s="87"/>
      <c r="I104" s="87"/>
      <c r="J104" s="295"/>
      <c r="K104" s="378"/>
      <c r="L104" s="378"/>
      <c r="M104" s="378"/>
    </row>
    <row r="105" spans="1:13" ht="12.75" customHeight="1" x14ac:dyDescent="0.2">
      <c r="A105" s="477" t="s">
        <v>210</v>
      </c>
      <c r="B105" s="477"/>
      <c r="C105" s="477"/>
      <c r="D105" s="477"/>
      <c r="E105" s="477"/>
      <c r="F105" s="87"/>
      <c r="G105" s="906"/>
      <c r="H105" s="87"/>
      <c r="I105" s="87"/>
      <c r="J105" s="295"/>
      <c r="K105" s="378"/>
      <c r="L105" s="378"/>
      <c r="M105" s="378"/>
    </row>
    <row r="106" spans="1:13" ht="15.75" customHeight="1" x14ac:dyDescent="0.2">
      <c r="A106" s="662" t="s">
        <v>18</v>
      </c>
      <c r="B106" s="662"/>
      <c r="C106" s="662"/>
      <c r="D106" s="662"/>
      <c r="E106" s="662"/>
      <c r="F106" s="379">
        <f t="shared" ref="F106:I106" si="15">SUM(F107:F110)</f>
        <v>14921.500000000002</v>
      </c>
      <c r="G106" s="379">
        <f t="shared" si="15"/>
        <v>14921.500000000002</v>
      </c>
      <c r="H106" s="379">
        <f t="shared" si="15"/>
        <v>14991.1</v>
      </c>
      <c r="I106" s="379">
        <f t="shared" si="15"/>
        <v>15051.1</v>
      </c>
      <c r="J106" s="295"/>
      <c r="K106" s="378"/>
      <c r="L106" s="378"/>
      <c r="M106" s="378"/>
    </row>
    <row r="107" spans="1:13" ht="12.75" customHeight="1" x14ac:dyDescent="0.2">
      <c r="A107" s="477" t="s">
        <v>211</v>
      </c>
      <c r="B107" s="477"/>
      <c r="C107" s="477"/>
      <c r="D107" s="477"/>
      <c r="E107" s="477"/>
      <c r="F107" s="87">
        <f>+F90+F74+F76+F63</f>
        <v>336.20000000000005</v>
      </c>
      <c r="G107" s="906">
        <f>+G90+G74+G76+G63</f>
        <v>336.20000000000005</v>
      </c>
      <c r="H107" s="87">
        <f>+H90+H74+H76+H63</f>
        <v>303</v>
      </c>
      <c r="I107" s="87">
        <f>+I90+I74+I76+I63</f>
        <v>303</v>
      </c>
      <c r="J107" s="295"/>
      <c r="K107" s="378"/>
      <c r="L107" s="378"/>
      <c r="M107" s="378"/>
    </row>
    <row r="108" spans="1:13" ht="12.75" customHeight="1" x14ac:dyDescent="0.2">
      <c r="A108" s="477" t="s">
        <v>212</v>
      </c>
      <c r="B108" s="477"/>
      <c r="C108" s="477"/>
      <c r="D108" s="477"/>
      <c r="E108" s="477"/>
      <c r="F108" s="87">
        <f t="shared" ref="F108:I108" si="16">+F21+F20+F18</f>
        <v>14585.300000000001</v>
      </c>
      <c r="G108" s="906">
        <f t="shared" ref="G108" si="17">+G21+G20+G18</f>
        <v>14585.300000000001</v>
      </c>
      <c r="H108" s="87">
        <f t="shared" si="16"/>
        <v>14688.1</v>
      </c>
      <c r="I108" s="87">
        <f t="shared" si="16"/>
        <v>14748.1</v>
      </c>
      <c r="J108" s="295"/>
      <c r="K108" s="378"/>
      <c r="L108" s="378"/>
      <c r="M108" s="378"/>
    </row>
    <row r="109" spans="1:13" ht="12.75" customHeight="1" x14ac:dyDescent="0.2">
      <c r="A109" s="477" t="s">
        <v>213</v>
      </c>
      <c r="B109" s="477"/>
      <c r="C109" s="477"/>
      <c r="D109" s="477"/>
      <c r="E109" s="477"/>
      <c r="F109" s="87"/>
      <c r="G109" s="906"/>
      <c r="H109" s="87"/>
      <c r="I109" s="87"/>
      <c r="J109" s="295"/>
      <c r="K109" s="378"/>
      <c r="L109" s="378"/>
      <c r="M109" s="378"/>
    </row>
    <row r="110" spans="1:13" ht="12.75" customHeight="1" x14ac:dyDescent="0.2">
      <c r="A110" s="477" t="s">
        <v>214</v>
      </c>
      <c r="B110" s="477"/>
      <c r="C110" s="477"/>
      <c r="D110" s="477"/>
      <c r="E110" s="477"/>
      <c r="F110" s="87"/>
      <c r="G110" s="906"/>
      <c r="H110" s="87"/>
      <c r="I110" s="87"/>
      <c r="J110" s="295"/>
      <c r="K110" s="378"/>
      <c r="L110" s="378"/>
      <c r="M110" s="378"/>
    </row>
    <row r="111" spans="1:13" s="13" customFormat="1" ht="18" customHeight="1" x14ac:dyDescent="0.2">
      <c r="A111" s="476" t="s">
        <v>1074</v>
      </c>
      <c r="B111" s="476"/>
      <c r="C111" s="476"/>
      <c r="D111" s="476"/>
      <c r="E111" s="476"/>
      <c r="F111" s="476"/>
      <c r="G111" s="476"/>
      <c r="H111" s="155"/>
      <c r="I111" s="44"/>
      <c r="J111" s="64"/>
      <c r="K111" s="64"/>
      <c r="L111" s="64"/>
    </row>
  </sheetData>
  <mergeCells count="164">
    <mergeCell ref="A111:G111"/>
    <mergeCell ref="M71:M73"/>
    <mergeCell ref="C69:E69"/>
    <mergeCell ref="J71:J73"/>
    <mergeCell ref="K71:K73"/>
    <mergeCell ref="L71:L73"/>
    <mergeCell ref="D71:D73"/>
    <mergeCell ref="M83:M84"/>
    <mergeCell ref="C83:C84"/>
    <mergeCell ref="D78:D79"/>
    <mergeCell ref="J78:J79"/>
    <mergeCell ref="K78:K79"/>
    <mergeCell ref="L78:L79"/>
    <mergeCell ref="D83:D84"/>
    <mergeCell ref="J83:J84"/>
    <mergeCell ref="K83:K84"/>
    <mergeCell ref="L83:L84"/>
    <mergeCell ref="D74:D75"/>
    <mergeCell ref="C74:C75"/>
    <mergeCell ref="M78:M79"/>
    <mergeCell ref="C76:C77"/>
    <mergeCell ref="D76:D77"/>
    <mergeCell ref="J76:J77"/>
    <mergeCell ref="K76:K77"/>
    <mergeCell ref="J1:M1"/>
    <mergeCell ref="A110:E110"/>
    <mergeCell ref="A104:E104"/>
    <mergeCell ref="A102:E102"/>
    <mergeCell ref="A106:E106"/>
    <mergeCell ref="A100:E100"/>
    <mergeCell ref="A108:E108"/>
    <mergeCell ref="B96:E96"/>
    <mergeCell ref="A101:E101"/>
    <mergeCell ref="C88:J88"/>
    <mergeCell ref="B86:E86"/>
    <mergeCell ref="M64:M65"/>
    <mergeCell ref="M48:M52"/>
    <mergeCell ref="K3:M3"/>
    <mergeCell ref="A98:E98"/>
    <mergeCell ref="A14:A15"/>
    <mergeCell ref="E14:E15"/>
    <mergeCell ref="M18:M19"/>
    <mergeCell ref="C43:L43"/>
    <mergeCell ref="C46:E46"/>
    <mergeCell ref="J67:J68"/>
    <mergeCell ref="K67:K68"/>
    <mergeCell ref="M67:M68"/>
    <mergeCell ref="M76:M77"/>
    <mergeCell ref="A109:E109"/>
    <mergeCell ref="A99:E99"/>
    <mergeCell ref="J62:J63"/>
    <mergeCell ref="K62:K63"/>
    <mergeCell ref="M89:M90"/>
    <mergeCell ref="K89:K90"/>
    <mergeCell ref="J89:J90"/>
    <mergeCell ref="M62:M63"/>
    <mergeCell ref="A97:E97"/>
    <mergeCell ref="A64:A65"/>
    <mergeCell ref="K64:K65"/>
    <mergeCell ref="B87:J87"/>
    <mergeCell ref="C95:E95"/>
    <mergeCell ref="A71:A73"/>
    <mergeCell ref="A89:A90"/>
    <mergeCell ref="B62:B63"/>
    <mergeCell ref="A62:A63"/>
    <mergeCell ref="B67:B68"/>
    <mergeCell ref="A67:A68"/>
    <mergeCell ref="C70:L70"/>
    <mergeCell ref="L67:L68"/>
    <mergeCell ref="A78:A79"/>
    <mergeCell ref="B78:B79"/>
    <mergeCell ref="L76:L77"/>
    <mergeCell ref="M6:M8"/>
    <mergeCell ref="K6:K8"/>
    <mergeCell ref="F4:F8"/>
    <mergeCell ref="J4:M4"/>
    <mergeCell ref="M12:M13"/>
    <mergeCell ref="C11:J11"/>
    <mergeCell ref="K12:K13"/>
    <mergeCell ref="C14:C15"/>
    <mergeCell ref="J12:J13"/>
    <mergeCell ref="H4:H8"/>
    <mergeCell ref="H14:H15"/>
    <mergeCell ref="E4:E8"/>
    <mergeCell ref="C4:C8"/>
    <mergeCell ref="J5:J8"/>
    <mergeCell ref="I4:I8"/>
    <mergeCell ref="D14:D15"/>
    <mergeCell ref="F14:F15"/>
    <mergeCell ref="I14:I15"/>
    <mergeCell ref="C12:C13"/>
    <mergeCell ref="G4:G8"/>
    <mergeCell ref="G14:G15"/>
    <mergeCell ref="A2:M2"/>
    <mergeCell ref="L6:L8"/>
    <mergeCell ref="L12:L13"/>
    <mergeCell ref="L18:L19"/>
    <mergeCell ref="C64:C65"/>
    <mergeCell ref="D64:D65"/>
    <mergeCell ref="C32:E32"/>
    <mergeCell ref="A9:J9"/>
    <mergeCell ref="A4:A8"/>
    <mergeCell ref="A48:A50"/>
    <mergeCell ref="B51:B53"/>
    <mergeCell ref="B48:B50"/>
    <mergeCell ref="D48:D50"/>
    <mergeCell ref="C47:J47"/>
    <mergeCell ref="J48:J53"/>
    <mergeCell ref="C40:E40"/>
    <mergeCell ref="K18:K19"/>
    <mergeCell ref="B54:B56"/>
    <mergeCell ref="C62:C63"/>
    <mergeCell ref="B57:B59"/>
    <mergeCell ref="D57:D59"/>
    <mergeCell ref="B10:J10"/>
    <mergeCell ref="L48:L52"/>
    <mergeCell ref="L62:L63"/>
    <mergeCell ref="B4:B8"/>
    <mergeCell ref="D4:D8"/>
    <mergeCell ref="B14:B15"/>
    <mergeCell ref="A74:A75"/>
    <mergeCell ref="B83:B84"/>
    <mergeCell ref="C78:C79"/>
    <mergeCell ref="B18:B19"/>
    <mergeCell ref="A18:A19"/>
    <mergeCell ref="D67:D68"/>
    <mergeCell ref="C67:C68"/>
    <mergeCell ref="J18:J19"/>
    <mergeCell ref="B12:B13"/>
    <mergeCell ref="D12:D13"/>
    <mergeCell ref="A12:A13"/>
    <mergeCell ref="D54:D56"/>
    <mergeCell ref="B42:J42"/>
    <mergeCell ref="B64:B65"/>
    <mergeCell ref="J64:J65"/>
    <mergeCell ref="C57:C59"/>
    <mergeCell ref="B41:E41"/>
    <mergeCell ref="A54:A56"/>
    <mergeCell ref="D18:D19"/>
    <mergeCell ref="C18:C19"/>
    <mergeCell ref="D51:D53"/>
    <mergeCell ref="L64:L65"/>
    <mergeCell ref="B74:B75"/>
    <mergeCell ref="A107:E107"/>
    <mergeCell ref="A57:A59"/>
    <mergeCell ref="D89:D90"/>
    <mergeCell ref="A105:E105"/>
    <mergeCell ref="C85:E85"/>
    <mergeCell ref="B89:B90"/>
    <mergeCell ref="C89:C90"/>
    <mergeCell ref="D62:D63"/>
    <mergeCell ref="C54:C56"/>
    <mergeCell ref="A83:A84"/>
    <mergeCell ref="A76:A77"/>
    <mergeCell ref="B76:B77"/>
    <mergeCell ref="L89:L90"/>
    <mergeCell ref="A103:E103"/>
    <mergeCell ref="C33:J33"/>
    <mergeCell ref="K48:K53"/>
    <mergeCell ref="A51:A53"/>
    <mergeCell ref="B71:B73"/>
    <mergeCell ref="C48:C50"/>
    <mergeCell ref="C71:C73"/>
    <mergeCell ref="C51:C53"/>
  </mergeCells>
  <phoneticPr fontId="15" type="noConversion"/>
  <pageMargins left="0.19685039370078741" right="0.19685039370078741" top="0.51181102362204722" bottom="0.19685039370078741" header="0" footer="0"/>
  <pageSetup paperSize="9" scale="9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M69"/>
  <sheetViews>
    <sheetView zoomScale="85" zoomScaleNormal="85" workbookViewId="0">
      <pane ySplit="8" topLeftCell="A9" activePane="bottomLeft" state="frozen"/>
      <selection activeCell="H12" sqref="H12:H18"/>
      <selection pane="bottomLeft" activeCell="G17" sqref="G17"/>
    </sheetView>
  </sheetViews>
  <sheetFormatPr defaultColWidth="9.140625" defaultRowHeight="12.75" x14ac:dyDescent="0.2"/>
  <cols>
    <col min="1" max="1" width="3.5703125" style="261" customWidth="1"/>
    <col min="2" max="2" width="3.85546875" style="261" customWidth="1"/>
    <col min="3" max="3" width="4.28515625" style="262" customWidth="1"/>
    <col min="4" max="4" width="44" style="261" customWidth="1"/>
    <col min="5" max="5" width="6.5703125" style="263" customWidth="1"/>
    <col min="6" max="6" width="13.7109375" style="83" customWidth="1"/>
    <col min="7" max="7" width="11.85546875" style="413" customWidth="1"/>
    <col min="8" max="9" width="11.85546875" style="83" customWidth="1"/>
    <col min="10" max="10" width="32.5703125" style="83" customWidth="1"/>
    <col min="11" max="11" width="7.140625" style="111" customWidth="1"/>
    <col min="12" max="12" width="8" style="111" customWidth="1"/>
    <col min="13" max="13" width="8.140625" style="111" customWidth="1"/>
    <col min="14" max="16384" width="9.140625" style="6"/>
  </cols>
  <sheetData>
    <row r="1" spans="1:13" x14ac:dyDescent="0.2">
      <c r="A1" s="25"/>
      <c r="B1" s="25"/>
      <c r="C1" s="854"/>
      <c r="D1" s="25"/>
      <c r="E1" s="24"/>
      <c r="F1" s="21"/>
      <c r="G1" s="21"/>
      <c r="H1" s="21"/>
      <c r="I1" s="21"/>
      <c r="J1" s="596" t="s">
        <v>869</v>
      </c>
      <c r="K1" s="596"/>
      <c r="L1" s="596"/>
      <c r="M1" s="596"/>
    </row>
    <row r="2" spans="1:13" ht="23.25" customHeight="1" x14ac:dyDescent="0.2">
      <c r="A2" s="651" t="s">
        <v>717</v>
      </c>
      <c r="B2" s="651"/>
      <c r="C2" s="651"/>
      <c r="D2" s="651"/>
      <c r="E2" s="651"/>
      <c r="F2" s="651"/>
      <c r="G2" s="651"/>
      <c r="H2" s="651"/>
      <c r="I2" s="651"/>
      <c r="J2" s="651"/>
      <c r="K2" s="651"/>
      <c r="L2" s="651"/>
      <c r="M2" s="651"/>
    </row>
    <row r="3" spans="1:13" ht="20.25" customHeight="1" x14ac:dyDescent="0.2">
      <c r="A3" s="855"/>
      <c r="B3" s="855"/>
      <c r="C3" s="856"/>
      <c r="D3" s="855"/>
      <c r="E3" s="857"/>
      <c r="F3" s="855"/>
      <c r="G3" s="855"/>
      <c r="H3" s="855"/>
      <c r="I3" s="855"/>
      <c r="J3" s="566" t="s">
        <v>235</v>
      </c>
      <c r="K3" s="566"/>
      <c r="L3" s="566"/>
      <c r="M3" s="566"/>
    </row>
    <row r="4" spans="1:13" s="8" customFormat="1" ht="15" customHeight="1" x14ac:dyDescent="0.2">
      <c r="A4" s="479" t="s">
        <v>133</v>
      </c>
      <c r="B4" s="479" t="s">
        <v>134</v>
      </c>
      <c r="C4" s="479" t="s">
        <v>135</v>
      </c>
      <c r="D4" s="484" t="s">
        <v>136</v>
      </c>
      <c r="E4" s="479" t="s">
        <v>132</v>
      </c>
      <c r="F4" s="493" t="s">
        <v>1080</v>
      </c>
      <c r="G4" s="895" t="s">
        <v>919</v>
      </c>
      <c r="H4" s="493" t="s">
        <v>551</v>
      </c>
      <c r="I4" s="493" t="s">
        <v>712</v>
      </c>
      <c r="J4" s="493" t="s">
        <v>137</v>
      </c>
      <c r="K4" s="493"/>
      <c r="L4" s="493"/>
      <c r="M4" s="493"/>
    </row>
    <row r="5" spans="1:13" s="8" customFormat="1" ht="13.5" hidden="1" customHeight="1" x14ac:dyDescent="0.2">
      <c r="A5" s="479"/>
      <c r="B5" s="479"/>
      <c r="C5" s="479"/>
      <c r="D5" s="484"/>
      <c r="E5" s="479"/>
      <c r="F5" s="493"/>
      <c r="G5" s="895"/>
      <c r="H5" s="493"/>
      <c r="I5" s="493"/>
      <c r="J5" s="493" t="s">
        <v>138</v>
      </c>
      <c r="K5" s="135"/>
      <c r="L5" s="135"/>
      <c r="M5" s="135"/>
    </row>
    <row r="6" spans="1:13" s="8" customFormat="1" ht="12" customHeight="1" x14ac:dyDescent="0.2">
      <c r="A6" s="479"/>
      <c r="B6" s="479"/>
      <c r="C6" s="479"/>
      <c r="D6" s="484"/>
      <c r="E6" s="479"/>
      <c r="F6" s="493"/>
      <c r="G6" s="895"/>
      <c r="H6" s="493"/>
      <c r="I6" s="493"/>
      <c r="J6" s="493"/>
      <c r="K6" s="494" t="s">
        <v>507</v>
      </c>
      <c r="L6" s="494" t="s">
        <v>552</v>
      </c>
      <c r="M6" s="494" t="s">
        <v>713</v>
      </c>
    </row>
    <row r="7" spans="1:13" s="8" customFormat="1" ht="69.75" customHeight="1" x14ac:dyDescent="0.2">
      <c r="A7" s="479"/>
      <c r="B7" s="479"/>
      <c r="C7" s="479"/>
      <c r="D7" s="484"/>
      <c r="E7" s="479"/>
      <c r="F7" s="493"/>
      <c r="G7" s="895"/>
      <c r="H7" s="493"/>
      <c r="I7" s="493"/>
      <c r="J7" s="493"/>
      <c r="K7" s="494"/>
      <c r="L7" s="494"/>
      <c r="M7" s="494"/>
    </row>
    <row r="8" spans="1:13" s="8" customFormat="1" ht="33" customHeight="1" x14ac:dyDescent="0.2">
      <c r="A8" s="479"/>
      <c r="B8" s="479"/>
      <c r="C8" s="479"/>
      <c r="D8" s="484"/>
      <c r="E8" s="479"/>
      <c r="F8" s="493"/>
      <c r="G8" s="895"/>
      <c r="H8" s="493"/>
      <c r="I8" s="493"/>
      <c r="J8" s="493"/>
      <c r="K8" s="494"/>
      <c r="L8" s="494"/>
      <c r="M8" s="494"/>
    </row>
    <row r="9" spans="1:13" s="8" customFormat="1" ht="27.75" customHeight="1" x14ac:dyDescent="0.2">
      <c r="A9" s="483" t="s">
        <v>640</v>
      </c>
      <c r="B9" s="483"/>
      <c r="C9" s="483"/>
      <c r="D9" s="483"/>
      <c r="E9" s="483"/>
      <c r="F9" s="483"/>
      <c r="G9" s="483"/>
      <c r="H9" s="483"/>
      <c r="I9" s="483"/>
      <c r="J9" s="483"/>
      <c r="K9" s="858"/>
      <c r="L9" s="858"/>
      <c r="M9" s="858"/>
    </row>
    <row r="10" spans="1:13" s="8" customFormat="1" ht="21" customHeight="1" x14ac:dyDescent="0.2">
      <c r="A10" s="10" t="s">
        <v>147</v>
      </c>
      <c r="B10" s="640" t="s">
        <v>398</v>
      </c>
      <c r="C10" s="640"/>
      <c r="D10" s="640"/>
      <c r="E10" s="640"/>
      <c r="F10" s="640"/>
      <c r="G10" s="640"/>
      <c r="H10" s="640"/>
      <c r="I10" s="640"/>
      <c r="J10" s="640"/>
      <c r="K10" s="859"/>
      <c r="L10" s="859"/>
      <c r="M10" s="859"/>
    </row>
    <row r="11" spans="1:13" s="8" customFormat="1" ht="23.25" customHeight="1" x14ac:dyDescent="0.2">
      <c r="A11" s="10" t="s">
        <v>147</v>
      </c>
      <c r="B11" s="244" t="s">
        <v>147</v>
      </c>
      <c r="C11" s="640" t="s">
        <v>399</v>
      </c>
      <c r="D11" s="640"/>
      <c r="E11" s="640"/>
      <c r="F11" s="640"/>
      <c r="G11" s="640"/>
      <c r="H11" s="640"/>
      <c r="I11" s="640"/>
      <c r="J11" s="640"/>
      <c r="K11" s="859"/>
      <c r="L11" s="859"/>
      <c r="M11" s="859"/>
    </row>
    <row r="12" spans="1:13" ht="34.5" customHeight="1" x14ac:dyDescent="0.2">
      <c r="A12" s="171" t="s">
        <v>147</v>
      </c>
      <c r="B12" s="171" t="s">
        <v>147</v>
      </c>
      <c r="C12" s="307" t="s">
        <v>147</v>
      </c>
      <c r="D12" s="171" t="s">
        <v>529</v>
      </c>
      <c r="E12" s="170" t="s">
        <v>1</v>
      </c>
      <c r="F12" s="99">
        <v>56.1</v>
      </c>
      <c r="G12" s="920">
        <v>56.1</v>
      </c>
      <c r="H12" s="99">
        <v>57.5</v>
      </c>
      <c r="I12" s="99">
        <v>58.5</v>
      </c>
      <c r="J12" s="209" t="s">
        <v>401</v>
      </c>
      <c r="K12" s="237">
        <v>31</v>
      </c>
      <c r="L12" s="237">
        <v>31</v>
      </c>
      <c r="M12" s="237">
        <v>31</v>
      </c>
    </row>
    <row r="13" spans="1:13" ht="15.75" customHeight="1" x14ac:dyDescent="0.2">
      <c r="A13" s="840" t="s">
        <v>147</v>
      </c>
      <c r="B13" s="839" t="s">
        <v>147</v>
      </c>
      <c r="C13" s="497" t="s">
        <v>139</v>
      </c>
      <c r="D13" s="497"/>
      <c r="E13" s="497"/>
      <c r="F13" s="66">
        <f t="shared" ref="F13:I13" si="0">SUM(F12)</f>
        <v>56.1</v>
      </c>
      <c r="G13" s="66">
        <f t="shared" si="0"/>
        <v>56.1</v>
      </c>
      <c r="H13" s="66">
        <f t="shared" si="0"/>
        <v>57.5</v>
      </c>
      <c r="I13" s="66">
        <f t="shared" si="0"/>
        <v>58.5</v>
      </c>
      <c r="J13" s="983"/>
      <c r="K13" s="838"/>
      <c r="L13" s="838"/>
      <c r="M13" s="838"/>
    </row>
    <row r="14" spans="1:13" ht="19.5" customHeight="1" x14ac:dyDescent="0.2">
      <c r="A14" s="10" t="s">
        <v>147</v>
      </c>
      <c r="B14" s="244" t="s">
        <v>148</v>
      </c>
      <c r="C14" s="640" t="s">
        <v>512</v>
      </c>
      <c r="D14" s="640"/>
      <c r="E14" s="640"/>
      <c r="F14" s="640"/>
      <c r="G14" s="640"/>
      <c r="H14" s="640"/>
      <c r="I14" s="640"/>
      <c r="J14" s="640"/>
      <c r="K14" s="172"/>
      <c r="L14" s="172"/>
      <c r="M14" s="172"/>
    </row>
    <row r="15" spans="1:13" ht="42.75" customHeight="1" x14ac:dyDescent="0.2">
      <c r="A15" s="468" t="s">
        <v>147</v>
      </c>
      <c r="B15" s="468" t="s">
        <v>148</v>
      </c>
      <c r="C15" s="860" t="s">
        <v>147</v>
      </c>
      <c r="D15" s="464" t="s">
        <v>570</v>
      </c>
      <c r="E15" s="170" t="s">
        <v>1</v>
      </c>
      <c r="F15" s="353">
        <v>1083.9000000000001</v>
      </c>
      <c r="G15" s="921">
        <v>1151.4000000000001</v>
      </c>
      <c r="H15" s="353">
        <v>1220</v>
      </c>
      <c r="I15" s="353">
        <v>1350</v>
      </c>
      <c r="J15" s="581" t="s">
        <v>571</v>
      </c>
      <c r="K15" s="647" t="s">
        <v>656</v>
      </c>
      <c r="L15" s="647" t="s">
        <v>905</v>
      </c>
      <c r="M15" s="647" t="s">
        <v>656</v>
      </c>
    </row>
    <row r="16" spans="1:13" ht="30" customHeight="1" x14ac:dyDescent="0.2">
      <c r="A16" s="491"/>
      <c r="B16" s="491"/>
      <c r="C16" s="861"/>
      <c r="D16" s="862"/>
      <c r="E16" s="170" t="s">
        <v>17</v>
      </c>
      <c r="F16" s="353">
        <v>57.9</v>
      </c>
      <c r="G16" s="908">
        <v>57.9</v>
      </c>
      <c r="H16" s="353">
        <v>61.5</v>
      </c>
      <c r="I16" s="353">
        <v>63</v>
      </c>
      <c r="J16" s="863"/>
      <c r="K16" s="864"/>
      <c r="L16" s="864"/>
      <c r="M16" s="864"/>
    </row>
    <row r="17" spans="1:13" ht="24" customHeight="1" x14ac:dyDescent="0.2">
      <c r="A17" s="469"/>
      <c r="B17" s="469"/>
      <c r="C17" s="865"/>
      <c r="D17" s="465"/>
      <c r="E17" s="170" t="s">
        <v>21</v>
      </c>
      <c r="F17" s="353">
        <v>108.7</v>
      </c>
      <c r="G17" s="908">
        <v>108.7</v>
      </c>
      <c r="H17" s="353">
        <v>108.7</v>
      </c>
      <c r="I17" s="353">
        <v>108.7</v>
      </c>
      <c r="J17" s="582"/>
      <c r="K17" s="648"/>
      <c r="L17" s="648"/>
      <c r="M17" s="648"/>
    </row>
    <row r="18" spans="1:13" ht="19.5" customHeight="1" x14ac:dyDescent="0.2">
      <c r="A18" s="840"/>
      <c r="B18" s="839"/>
      <c r="C18" s="984"/>
      <c r="D18" s="985"/>
      <c r="E18" s="985"/>
      <c r="F18" s="66">
        <f t="shared" ref="F18:I18" si="1">SUM(F15:F17)</f>
        <v>1250.5000000000002</v>
      </c>
      <c r="G18" s="66">
        <f t="shared" si="1"/>
        <v>1318.0000000000002</v>
      </c>
      <c r="H18" s="66">
        <f t="shared" si="1"/>
        <v>1390.2</v>
      </c>
      <c r="I18" s="66">
        <f t="shared" si="1"/>
        <v>1521.7</v>
      </c>
      <c r="J18" s="986"/>
      <c r="K18" s="987"/>
      <c r="L18" s="987"/>
      <c r="M18" s="987"/>
    </row>
    <row r="19" spans="1:13" ht="19.5" customHeight="1" x14ac:dyDescent="0.2">
      <c r="A19" s="10" t="s">
        <v>147</v>
      </c>
      <c r="B19" s="244" t="s">
        <v>149</v>
      </c>
      <c r="C19" s="640" t="s">
        <v>800</v>
      </c>
      <c r="D19" s="640"/>
      <c r="E19" s="640"/>
      <c r="F19" s="640"/>
      <c r="G19" s="640"/>
      <c r="H19" s="640"/>
      <c r="I19" s="640"/>
      <c r="J19" s="640"/>
      <c r="K19" s="859"/>
      <c r="L19" s="859"/>
      <c r="M19" s="859"/>
    </row>
    <row r="20" spans="1:13" ht="24" customHeight="1" x14ac:dyDescent="0.2">
      <c r="A20" s="468" t="s">
        <v>147</v>
      </c>
      <c r="B20" s="468" t="s">
        <v>149</v>
      </c>
      <c r="C20" s="860" t="s">
        <v>147</v>
      </c>
      <c r="D20" s="466" t="s">
        <v>900</v>
      </c>
      <c r="E20" s="171" t="s">
        <v>1</v>
      </c>
      <c r="F20" s="211">
        <v>10.3</v>
      </c>
      <c r="G20" s="893">
        <v>10.3</v>
      </c>
      <c r="H20" s="211">
        <v>10.3</v>
      </c>
      <c r="I20" s="211">
        <v>10.3</v>
      </c>
      <c r="J20" s="581" t="s">
        <v>724</v>
      </c>
      <c r="K20" s="647" t="s">
        <v>514</v>
      </c>
      <c r="L20" s="647" t="s">
        <v>514</v>
      </c>
      <c r="M20" s="647" t="s">
        <v>514</v>
      </c>
    </row>
    <row r="21" spans="1:13" ht="21.75" customHeight="1" x14ac:dyDescent="0.2">
      <c r="A21" s="469"/>
      <c r="B21" s="469"/>
      <c r="C21" s="865"/>
      <c r="D21" s="467"/>
      <c r="E21" s="171" t="s">
        <v>4</v>
      </c>
      <c r="F21" s="211">
        <v>15.4</v>
      </c>
      <c r="G21" s="893">
        <v>15.4</v>
      </c>
      <c r="H21" s="211">
        <v>16.2</v>
      </c>
      <c r="I21" s="211">
        <v>16.2</v>
      </c>
      <c r="J21" s="582"/>
      <c r="K21" s="648"/>
      <c r="L21" s="648"/>
      <c r="M21" s="648"/>
    </row>
    <row r="22" spans="1:13" ht="40.5" customHeight="1" x14ac:dyDescent="0.2">
      <c r="A22" s="239" t="s">
        <v>147</v>
      </c>
      <c r="B22" s="239" t="s">
        <v>149</v>
      </c>
      <c r="C22" s="307" t="s">
        <v>148</v>
      </c>
      <c r="D22" s="239" t="s">
        <v>754</v>
      </c>
      <c r="E22" s="170" t="s">
        <v>1</v>
      </c>
      <c r="F22" s="99">
        <v>12</v>
      </c>
      <c r="G22" s="920">
        <v>12</v>
      </c>
      <c r="H22" s="99">
        <v>12.5</v>
      </c>
      <c r="I22" s="99">
        <v>13</v>
      </c>
      <c r="J22" s="140" t="s">
        <v>838</v>
      </c>
      <c r="K22" s="210" t="s">
        <v>725</v>
      </c>
      <c r="L22" s="210" t="s">
        <v>726</v>
      </c>
      <c r="M22" s="210" t="s">
        <v>727</v>
      </c>
    </row>
    <row r="23" spans="1:13" ht="36.75" customHeight="1" x14ac:dyDescent="0.2">
      <c r="A23" s="171" t="s">
        <v>147</v>
      </c>
      <c r="B23" s="171" t="s">
        <v>149</v>
      </c>
      <c r="C23" s="160" t="s">
        <v>149</v>
      </c>
      <c r="D23" s="213" t="s">
        <v>400</v>
      </c>
      <c r="E23" s="170" t="s">
        <v>1</v>
      </c>
      <c r="F23" s="211">
        <v>29.1</v>
      </c>
      <c r="G23" s="893">
        <v>32.799999999999997</v>
      </c>
      <c r="H23" s="211">
        <v>33.5</v>
      </c>
      <c r="I23" s="211">
        <v>34</v>
      </c>
      <c r="J23" s="170" t="s">
        <v>178</v>
      </c>
      <c r="K23" s="172">
        <v>9</v>
      </c>
      <c r="L23" s="172">
        <v>9</v>
      </c>
      <c r="M23" s="172">
        <v>9</v>
      </c>
    </row>
    <row r="24" spans="1:13" ht="57" customHeight="1" x14ac:dyDescent="0.2">
      <c r="A24" s="171" t="s">
        <v>147</v>
      </c>
      <c r="B24" s="171" t="s">
        <v>149</v>
      </c>
      <c r="C24" s="307" t="s">
        <v>150</v>
      </c>
      <c r="D24" s="171" t="s">
        <v>728</v>
      </c>
      <c r="E24" s="171" t="s">
        <v>1</v>
      </c>
      <c r="F24" s="211">
        <v>52.5</v>
      </c>
      <c r="G24" s="893">
        <v>52.5</v>
      </c>
      <c r="H24" s="211">
        <v>52.5</v>
      </c>
      <c r="I24" s="211">
        <v>52.5</v>
      </c>
      <c r="J24" s="170" t="s">
        <v>729</v>
      </c>
      <c r="K24" s="218" t="s">
        <v>730</v>
      </c>
      <c r="L24" s="218" t="s">
        <v>730</v>
      </c>
      <c r="M24" s="218" t="s">
        <v>730</v>
      </c>
    </row>
    <row r="25" spans="1:13" ht="18" customHeight="1" x14ac:dyDescent="0.2">
      <c r="A25" s="840" t="s">
        <v>147</v>
      </c>
      <c r="B25" s="839" t="s">
        <v>149</v>
      </c>
      <c r="C25" s="497" t="s">
        <v>139</v>
      </c>
      <c r="D25" s="497"/>
      <c r="E25" s="497"/>
      <c r="F25" s="66">
        <f t="shared" ref="F25:I25" si="2">SUM(F20:F24)</f>
        <v>119.30000000000001</v>
      </c>
      <c r="G25" s="66">
        <f t="shared" si="2"/>
        <v>123</v>
      </c>
      <c r="H25" s="66">
        <f t="shared" si="2"/>
        <v>125</v>
      </c>
      <c r="I25" s="66">
        <f t="shared" si="2"/>
        <v>126</v>
      </c>
      <c r="J25" s="985"/>
      <c r="K25" s="987"/>
      <c r="L25" s="987"/>
      <c r="M25" s="987"/>
    </row>
    <row r="26" spans="1:13" ht="25.5" customHeight="1" x14ac:dyDescent="0.2">
      <c r="A26" s="10" t="s">
        <v>147</v>
      </c>
      <c r="B26" s="244" t="s">
        <v>150</v>
      </c>
      <c r="C26" s="640" t="s">
        <v>402</v>
      </c>
      <c r="D26" s="640"/>
      <c r="E26" s="640"/>
      <c r="F26" s="640"/>
      <c r="G26" s="640"/>
      <c r="H26" s="640"/>
      <c r="I26" s="640"/>
      <c r="J26" s="640"/>
      <c r="K26" s="859"/>
      <c r="L26" s="859"/>
      <c r="M26" s="859"/>
    </row>
    <row r="27" spans="1:13" ht="34.5" customHeight="1" x14ac:dyDescent="0.2">
      <c r="A27" s="213" t="s">
        <v>147</v>
      </c>
      <c r="B27" s="213" t="s">
        <v>150</v>
      </c>
      <c r="C27" s="160" t="s">
        <v>147</v>
      </c>
      <c r="D27" s="220" t="s">
        <v>513</v>
      </c>
      <c r="E27" s="209" t="s">
        <v>1</v>
      </c>
      <c r="F27" s="211">
        <f>SUM(F28:F33)</f>
        <v>515</v>
      </c>
      <c r="G27" s="893">
        <f>SUM(G28:G33)</f>
        <v>515</v>
      </c>
      <c r="H27" s="211">
        <f t="shared" ref="H27:I27" si="3">SUM(H28:H33)</f>
        <v>515</v>
      </c>
      <c r="I27" s="211">
        <f t="shared" si="3"/>
        <v>515</v>
      </c>
      <c r="J27" s="140" t="s">
        <v>403</v>
      </c>
      <c r="K27" s="237">
        <v>6</v>
      </c>
      <c r="L27" s="237">
        <v>6</v>
      </c>
      <c r="M27" s="237">
        <v>6</v>
      </c>
    </row>
    <row r="28" spans="1:13" ht="81" customHeight="1" x14ac:dyDescent="0.2">
      <c r="A28" s="866"/>
      <c r="B28" s="866"/>
      <c r="C28" s="867" t="s">
        <v>660</v>
      </c>
      <c r="D28" s="868" t="s">
        <v>731</v>
      </c>
      <c r="E28" s="868" t="s">
        <v>1</v>
      </c>
      <c r="F28" s="869">
        <v>220</v>
      </c>
      <c r="G28" s="917">
        <v>220</v>
      </c>
      <c r="H28" s="869">
        <v>220</v>
      </c>
      <c r="I28" s="869">
        <v>220</v>
      </c>
      <c r="J28" s="140" t="s">
        <v>732</v>
      </c>
      <c r="K28" s="237" t="s">
        <v>733</v>
      </c>
      <c r="L28" s="237" t="s">
        <v>733</v>
      </c>
      <c r="M28" s="237" t="s">
        <v>733</v>
      </c>
    </row>
    <row r="29" spans="1:13" ht="84" customHeight="1" x14ac:dyDescent="0.2">
      <c r="A29" s="213"/>
      <c r="B29" s="213"/>
      <c r="C29" s="867" t="s">
        <v>602</v>
      </c>
      <c r="D29" s="868" t="s">
        <v>916</v>
      </c>
      <c r="E29" s="868" t="s">
        <v>1</v>
      </c>
      <c r="F29" s="869">
        <v>120</v>
      </c>
      <c r="G29" s="917">
        <v>120</v>
      </c>
      <c r="H29" s="869">
        <v>120</v>
      </c>
      <c r="I29" s="869">
        <v>120</v>
      </c>
      <c r="J29" s="140" t="s">
        <v>734</v>
      </c>
      <c r="K29" s="870" t="s">
        <v>735</v>
      </c>
      <c r="L29" s="870" t="s">
        <v>736</v>
      </c>
      <c r="M29" s="870" t="s">
        <v>736</v>
      </c>
    </row>
    <row r="30" spans="1:13" ht="81.75" customHeight="1" x14ac:dyDescent="0.2">
      <c r="A30" s="213"/>
      <c r="B30" s="213"/>
      <c r="C30" s="867" t="s">
        <v>603</v>
      </c>
      <c r="D30" s="868" t="s">
        <v>737</v>
      </c>
      <c r="E30" s="868" t="s">
        <v>1</v>
      </c>
      <c r="F30" s="869">
        <v>15</v>
      </c>
      <c r="G30" s="917">
        <v>15</v>
      </c>
      <c r="H30" s="869">
        <v>15</v>
      </c>
      <c r="I30" s="869">
        <v>15</v>
      </c>
      <c r="J30" s="140" t="s">
        <v>572</v>
      </c>
      <c r="K30" s="871" t="s">
        <v>738</v>
      </c>
      <c r="L30" s="871" t="s">
        <v>801</v>
      </c>
      <c r="M30" s="871" t="s">
        <v>657</v>
      </c>
    </row>
    <row r="31" spans="1:13" ht="69" customHeight="1" x14ac:dyDescent="0.2">
      <c r="A31" s="213"/>
      <c r="B31" s="213"/>
      <c r="C31" s="867" t="s">
        <v>661</v>
      </c>
      <c r="D31" s="868" t="s">
        <v>739</v>
      </c>
      <c r="E31" s="868" t="s">
        <v>1</v>
      </c>
      <c r="F31" s="869">
        <v>120</v>
      </c>
      <c r="G31" s="917">
        <v>120</v>
      </c>
      <c r="H31" s="869">
        <v>120</v>
      </c>
      <c r="I31" s="869">
        <v>120</v>
      </c>
      <c r="J31" s="209" t="s">
        <v>740</v>
      </c>
      <c r="K31" s="237" t="s">
        <v>573</v>
      </c>
      <c r="L31" s="237" t="s">
        <v>573</v>
      </c>
      <c r="M31" s="237" t="s">
        <v>573</v>
      </c>
    </row>
    <row r="32" spans="1:13" ht="58.5" customHeight="1" x14ac:dyDescent="0.2">
      <c r="A32" s="213"/>
      <c r="B32" s="213"/>
      <c r="C32" s="867" t="s">
        <v>662</v>
      </c>
      <c r="D32" s="868" t="s">
        <v>741</v>
      </c>
      <c r="E32" s="868" t="s">
        <v>1</v>
      </c>
      <c r="F32" s="869">
        <v>20</v>
      </c>
      <c r="G32" s="917">
        <v>20</v>
      </c>
      <c r="H32" s="869">
        <v>20</v>
      </c>
      <c r="I32" s="869">
        <v>20</v>
      </c>
      <c r="J32" s="209" t="s">
        <v>742</v>
      </c>
      <c r="K32" s="870" t="s">
        <v>743</v>
      </c>
      <c r="L32" s="870" t="s">
        <v>743</v>
      </c>
      <c r="M32" s="870" t="s">
        <v>743</v>
      </c>
    </row>
    <row r="33" spans="1:13" ht="58.5" customHeight="1" x14ac:dyDescent="0.2">
      <c r="A33" s="213"/>
      <c r="B33" s="213"/>
      <c r="C33" s="867" t="s">
        <v>744</v>
      </c>
      <c r="D33" s="868" t="s">
        <v>745</v>
      </c>
      <c r="E33" s="868" t="s">
        <v>1</v>
      </c>
      <c r="F33" s="869">
        <v>20</v>
      </c>
      <c r="G33" s="917">
        <v>20</v>
      </c>
      <c r="H33" s="869">
        <v>20</v>
      </c>
      <c r="I33" s="869">
        <v>20</v>
      </c>
      <c r="J33" s="209" t="s">
        <v>746</v>
      </c>
      <c r="K33" s="872" t="s">
        <v>747</v>
      </c>
      <c r="L33" s="872" t="s">
        <v>747</v>
      </c>
      <c r="M33" s="872" t="s">
        <v>747</v>
      </c>
    </row>
    <row r="34" spans="1:13" ht="31.5" customHeight="1" x14ac:dyDescent="0.2">
      <c r="A34" s="239" t="s">
        <v>147</v>
      </c>
      <c r="B34" s="218" t="s">
        <v>150</v>
      </c>
      <c r="C34" s="307" t="s">
        <v>148</v>
      </c>
      <c r="D34" s="239" t="s">
        <v>753</v>
      </c>
      <c r="E34" s="171" t="s">
        <v>1</v>
      </c>
      <c r="F34" s="211">
        <v>55</v>
      </c>
      <c r="G34" s="893">
        <v>55</v>
      </c>
      <c r="H34" s="211">
        <v>60</v>
      </c>
      <c r="I34" s="211">
        <v>60</v>
      </c>
      <c r="J34" s="170" t="s">
        <v>749</v>
      </c>
      <c r="K34" s="873" t="s">
        <v>922</v>
      </c>
      <c r="L34" s="874" t="s">
        <v>748</v>
      </c>
      <c r="M34" s="874" t="s">
        <v>748</v>
      </c>
    </row>
    <row r="35" spans="1:13" ht="41.25" customHeight="1" x14ac:dyDescent="0.2">
      <c r="A35" s="239" t="s">
        <v>147</v>
      </c>
      <c r="B35" s="218" t="s">
        <v>150</v>
      </c>
      <c r="C35" s="307" t="s">
        <v>149</v>
      </c>
      <c r="D35" s="213" t="s">
        <v>639</v>
      </c>
      <c r="E35" s="171" t="s">
        <v>1</v>
      </c>
      <c r="F35" s="211">
        <v>10</v>
      </c>
      <c r="G35" s="893">
        <v>10</v>
      </c>
      <c r="H35" s="211">
        <v>10</v>
      </c>
      <c r="I35" s="211">
        <v>10</v>
      </c>
      <c r="J35" s="170" t="s">
        <v>867</v>
      </c>
      <c r="K35" s="172">
        <v>30</v>
      </c>
      <c r="L35" s="172">
        <v>30</v>
      </c>
      <c r="M35" s="172">
        <v>30</v>
      </c>
    </row>
    <row r="36" spans="1:13" ht="17.25" customHeight="1" x14ac:dyDescent="0.2">
      <c r="A36" s="840" t="s">
        <v>147</v>
      </c>
      <c r="B36" s="839" t="s">
        <v>151</v>
      </c>
      <c r="C36" s="497" t="s">
        <v>139</v>
      </c>
      <c r="D36" s="497"/>
      <c r="E36" s="497"/>
      <c r="F36" s="65">
        <f t="shared" ref="F36:I36" si="4">+F34+F27+F35</f>
        <v>580</v>
      </c>
      <c r="G36" s="65">
        <f t="shared" ref="G36" si="5">+G34+G27+G35</f>
        <v>580</v>
      </c>
      <c r="H36" s="65">
        <f t="shared" ref="H36" si="6">+H34+H27+H35</f>
        <v>585</v>
      </c>
      <c r="I36" s="65">
        <f t="shared" si="4"/>
        <v>585</v>
      </c>
      <c r="J36" s="985"/>
      <c r="K36" s="987"/>
      <c r="L36" s="987"/>
      <c r="M36" s="987"/>
    </row>
    <row r="37" spans="1:13" ht="18" customHeight="1" x14ac:dyDescent="0.2">
      <c r="A37" s="840" t="s">
        <v>147</v>
      </c>
      <c r="B37" s="497" t="s">
        <v>140</v>
      </c>
      <c r="C37" s="497"/>
      <c r="D37" s="497"/>
      <c r="E37" s="497"/>
      <c r="F37" s="65">
        <f t="shared" ref="F37:I37" si="7">+F36+F25+F18+F13</f>
        <v>2005.9</v>
      </c>
      <c r="G37" s="65">
        <f t="shared" ref="G37" si="8">+G36+G25+G18+G13</f>
        <v>2077.1000000000004</v>
      </c>
      <c r="H37" s="65">
        <f t="shared" si="7"/>
        <v>2157.6999999999998</v>
      </c>
      <c r="I37" s="65">
        <f t="shared" si="7"/>
        <v>2291.1999999999998</v>
      </c>
      <c r="J37" s="985"/>
      <c r="K37" s="987"/>
      <c r="L37" s="987"/>
      <c r="M37" s="987"/>
    </row>
    <row r="38" spans="1:13" ht="19.5" customHeight="1" x14ac:dyDescent="0.2">
      <c r="A38" s="10" t="s">
        <v>148</v>
      </c>
      <c r="B38" s="640" t="s">
        <v>532</v>
      </c>
      <c r="C38" s="640"/>
      <c r="D38" s="640"/>
      <c r="E38" s="640"/>
      <c r="F38" s="640"/>
      <c r="G38" s="640"/>
      <c r="H38" s="640"/>
      <c r="I38" s="640"/>
      <c r="J38" s="640"/>
      <c r="K38" s="859"/>
      <c r="L38" s="859"/>
      <c r="M38" s="859"/>
    </row>
    <row r="39" spans="1:13" ht="18.75" customHeight="1" x14ac:dyDescent="0.2">
      <c r="A39" s="10" t="s">
        <v>148</v>
      </c>
      <c r="B39" s="244" t="s">
        <v>147</v>
      </c>
      <c r="C39" s="640" t="s">
        <v>405</v>
      </c>
      <c r="D39" s="640"/>
      <c r="E39" s="640"/>
      <c r="F39" s="640"/>
      <c r="G39" s="640"/>
      <c r="H39" s="640"/>
      <c r="I39" s="640"/>
      <c r="J39" s="640"/>
      <c r="K39" s="859"/>
      <c r="L39" s="859"/>
      <c r="M39" s="859"/>
    </row>
    <row r="40" spans="1:13" ht="54" customHeight="1" x14ac:dyDescent="0.2">
      <c r="A40" s="206" t="s">
        <v>148</v>
      </c>
      <c r="B40" s="206" t="s">
        <v>147</v>
      </c>
      <c r="C40" s="221" t="s">
        <v>147</v>
      </c>
      <c r="D40" s="166" t="s">
        <v>404</v>
      </c>
      <c r="E40" s="209" t="s">
        <v>1</v>
      </c>
      <c r="F40" s="211">
        <v>50</v>
      </c>
      <c r="G40" s="893">
        <v>50</v>
      </c>
      <c r="H40" s="211">
        <v>50</v>
      </c>
      <c r="I40" s="211">
        <v>50</v>
      </c>
      <c r="J40" s="166" t="s">
        <v>201</v>
      </c>
      <c r="K40" s="236">
        <v>3</v>
      </c>
      <c r="L40" s="236">
        <v>3</v>
      </c>
      <c r="M40" s="236">
        <v>3</v>
      </c>
    </row>
    <row r="41" spans="1:13" ht="25.5" customHeight="1" x14ac:dyDescent="0.2">
      <c r="A41" s="875" t="s">
        <v>148</v>
      </c>
      <c r="B41" s="875" t="s">
        <v>149</v>
      </c>
      <c r="C41" s="876" t="s">
        <v>148</v>
      </c>
      <c r="D41" s="877" t="s">
        <v>1081</v>
      </c>
      <c r="E41" s="878" t="s">
        <v>1</v>
      </c>
      <c r="F41" s="879">
        <v>0</v>
      </c>
      <c r="G41" s="918">
        <v>0</v>
      </c>
      <c r="H41" s="879">
        <v>0</v>
      </c>
      <c r="I41" s="879">
        <v>0</v>
      </c>
      <c r="J41" s="877" t="s">
        <v>750</v>
      </c>
      <c r="K41" s="880"/>
      <c r="L41" s="880"/>
      <c r="M41" s="880"/>
    </row>
    <row r="42" spans="1:13" ht="25.5" customHeight="1" x14ac:dyDescent="0.2">
      <c r="A42" s="881"/>
      <c r="B42" s="881"/>
      <c r="C42" s="882"/>
      <c r="D42" s="883"/>
      <c r="E42" s="878" t="s">
        <v>14</v>
      </c>
      <c r="F42" s="879">
        <v>50</v>
      </c>
      <c r="G42" s="918">
        <v>0</v>
      </c>
      <c r="H42" s="879">
        <v>0</v>
      </c>
      <c r="I42" s="879">
        <v>0</v>
      </c>
      <c r="J42" s="883"/>
      <c r="K42" s="884"/>
      <c r="L42" s="884"/>
      <c r="M42" s="884"/>
    </row>
    <row r="43" spans="1:13" ht="25.5" customHeight="1" x14ac:dyDescent="0.2">
      <c r="A43" s="881"/>
      <c r="B43" s="881"/>
      <c r="C43" s="882"/>
      <c r="D43" s="883"/>
      <c r="E43" s="878" t="s">
        <v>3</v>
      </c>
      <c r="F43" s="879">
        <v>0</v>
      </c>
      <c r="G43" s="918">
        <v>0</v>
      </c>
      <c r="H43" s="879">
        <v>0</v>
      </c>
      <c r="I43" s="879">
        <v>0</v>
      </c>
      <c r="J43" s="883"/>
      <c r="K43" s="884"/>
      <c r="L43" s="884"/>
      <c r="M43" s="884"/>
    </row>
    <row r="44" spans="1:13" ht="25.5" customHeight="1" x14ac:dyDescent="0.2">
      <c r="A44" s="881"/>
      <c r="B44" s="881"/>
      <c r="C44" s="882"/>
      <c r="D44" s="883"/>
      <c r="E44" s="878" t="s">
        <v>4</v>
      </c>
      <c r="F44" s="879">
        <v>0</v>
      </c>
      <c r="G44" s="918">
        <v>0</v>
      </c>
      <c r="H44" s="879">
        <v>0</v>
      </c>
      <c r="I44" s="879">
        <v>0</v>
      </c>
      <c r="J44" s="883"/>
      <c r="K44" s="884"/>
      <c r="L44" s="884"/>
      <c r="M44" s="884"/>
    </row>
    <row r="45" spans="1:13" ht="24" customHeight="1" x14ac:dyDescent="0.2">
      <c r="A45" s="885"/>
      <c r="B45" s="885"/>
      <c r="C45" s="886"/>
      <c r="D45" s="887"/>
      <c r="E45" s="878" t="s">
        <v>17</v>
      </c>
      <c r="F45" s="879">
        <v>450</v>
      </c>
      <c r="G45" s="918">
        <v>0</v>
      </c>
      <c r="H45" s="879">
        <v>0</v>
      </c>
      <c r="I45" s="879">
        <v>0</v>
      </c>
      <c r="J45" s="887"/>
      <c r="K45" s="888"/>
      <c r="L45" s="888"/>
      <c r="M45" s="888"/>
    </row>
    <row r="46" spans="1:13" ht="24" customHeight="1" x14ac:dyDescent="0.2">
      <c r="A46" s="461" t="s">
        <v>148</v>
      </c>
      <c r="B46" s="461" t="s">
        <v>149</v>
      </c>
      <c r="C46" s="689" t="s">
        <v>149</v>
      </c>
      <c r="D46" s="471" t="s">
        <v>751</v>
      </c>
      <c r="E46" s="209" t="s">
        <v>1</v>
      </c>
      <c r="F46" s="211">
        <v>0</v>
      </c>
      <c r="G46" s="893">
        <v>60</v>
      </c>
      <c r="H46" s="211">
        <v>230</v>
      </c>
      <c r="I46" s="211">
        <v>0</v>
      </c>
      <c r="J46" s="471" t="s">
        <v>750</v>
      </c>
      <c r="K46" s="468"/>
      <c r="L46" s="468" t="s">
        <v>189</v>
      </c>
      <c r="M46" s="468"/>
    </row>
    <row r="47" spans="1:13" ht="24" customHeight="1" x14ac:dyDescent="0.2">
      <c r="A47" s="463"/>
      <c r="B47" s="463"/>
      <c r="C47" s="690"/>
      <c r="D47" s="472"/>
      <c r="E47" s="209" t="s">
        <v>17</v>
      </c>
      <c r="F47" s="211">
        <v>250</v>
      </c>
      <c r="G47" s="893">
        <v>232</v>
      </c>
      <c r="H47" s="211">
        <v>0</v>
      </c>
      <c r="I47" s="211">
        <v>0</v>
      </c>
      <c r="J47" s="472"/>
      <c r="K47" s="469"/>
      <c r="L47" s="469"/>
      <c r="M47" s="469"/>
    </row>
    <row r="48" spans="1:13" ht="34.5" customHeight="1" x14ac:dyDescent="0.2">
      <c r="A48" s="206" t="s">
        <v>148</v>
      </c>
      <c r="B48" s="206" t="s">
        <v>149</v>
      </c>
      <c r="C48" s="221" t="s">
        <v>150</v>
      </c>
      <c r="D48" s="166" t="s">
        <v>752</v>
      </c>
      <c r="E48" s="209" t="s">
        <v>1</v>
      </c>
      <c r="F48" s="211">
        <v>0</v>
      </c>
      <c r="G48" s="893">
        <v>0</v>
      </c>
      <c r="H48" s="211">
        <v>0</v>
      </c>
      <c r="I48" s="211">
        <v>340</v>
      </c>
      <c r="J48" s="205" t="s">
        <v>750</v>
      </c>
      <c r="K48" s="223"/>
      <c r="L48" s="223"/>
      <c r="M48" s="223" t="s">
        <v>189</v>
      </c>
    </row>
    <row r="49" spans="1:13" ht="45.75" customHeight="1" x14ac:dyDescent="0.2">
      <c r="A49" s="218" t="s">
        <v>148</v>
      </c>
      <c r="B49" s="218" t="s">
        <v>147</v>
      </c>
      <c r="C49" s="307" t="s">
        <v>151</v>
      </c>
      <c r="D49" s="209" t="s">
        <v>892</v>
      </c>
      <c r="E49" s="209" t="s">
        <v>1</v>
      </c>
      <c r="F49" s="211">
        <v>22</v>
      </c>
      <c r="G49" s="893">
        <v>22</v>
      </c>
      <c r="H49" s="211">
        <v>20</v>
      </c>
      <c r="I49" s="211">
        <v>20</v>
      </c>
      <c r="J49" s="209" t="s">
        <v>202</v>
      </c>
      <c r="K49" s="210" t="s">
        <v>189</v>
      </c>
      <c r="L49" s="210" t="s">
        <v>189</v>
      </c>
      <c r="M49" s="210" t="s">
        <v>189</v>
      </c>
    </row>
    <row r="50" spans="1:13" ht="42" customHeight="1" x14ac:dyDescent="0.2">
      <c r="A50" s="218" t="s">
        <v>148</v>
      </c>
      <c r="B50" s="218" t="s">
        <v>147</v>
      </c>
      <c r="C50" s="307" t="s">
        <v>152</v>
      </c>
      <c r="D50" s="209" t="s">
        <v>475</v>
      </c>
      <c r="E50" s="209" t="s">
        <v>1</v>
      </c>
      <c r="F50" s="211">
        <v>0</v>
      </c>
      <c r="G50" s="893">
        <v>0</v>
      </c>
      <c r="H50" s="211">
        <v>50</v>
      </c>
      <c r="I50" s="211">
        <v>50</v>
      </c>
      <c r="J50" s="209" t="s">
        <v>864</v>
      </c>
      <c r="K50" s="237"/>
      <c r="L50" s="237">
        <v>100</v>
      </c>
      <c r="M50" s="237">
        <v>100</v>
      </c>
    </row>
    <row r="51" spans="1:13" ht="35.25" customHeight="1" x14ac:dyDescent="0.2">
      <c r="A51" s="468" t="s">
        <v>148</v>
      </c>
      <c r="B51" s="468" t="s">
        <v>147</v>
      </c>
      <c r="C51" s="468" t="s">
        <v>153</v>
      </c>
      <c r="D51" s="471" t="s">
        <v>895</v>
      </c>
      <c r="E51" s="209" t="s">
        <v>1</v>
      </c>
      <c r="F51" s="211">
        <v>0</v>
      </c>
      <c r="G51" s="893">
        <v>0</v>
      </c>
      <c r="H51" s="211">
        <v>116.1</v>
      </c>
      <c r="I51" s="211">
        <v>0</v>
      </c>
      <c r="J51" s="471" t="s">
        <v>896</v>
      </c>
      <c r="K51" s="473"/>
      <c r="L51" s="473">
        <v>300</v>
      </c>
      <c r="M51" s="473"/>
    </row>
    <row r="52" spans="1:13" ht="28.5" customHeight="1" x14ac:dyDescent="0.2">
      <c r="A52" s="469"/>
      <c r="B52" s="469"/>
      <c r="C52" s="469"/>
      <c r="D52" s="472"/>
      <c r="E52" s="209" t="s">
        <v>3</v>
      </c>
      <c r="F52" s="211">
        <v>238.2</v>
      </c>
      <c r="G52" s="893">
        <v>0</v>
      </c>
      <c r="H52" s="211">
        <v>283.89999999999998</v>
      </c>
      <c r="I52" s="211">
        <v>0</v>
      </c>
      <c r="J52" s="472"/>
      <c r="K52" s="474"/>
      <c r="L52" s="474"/>
      <c r="M52" s="474"/>
    </row>
    <row r="53" spans="1:13" ht="18.75" customHeight="1" x14ac:dyDescent="0.2">
      <c r="A53" s="840" t="s">
        <v>148</v>
      </c>
      <c r="B53" s="839" t="s">
        <v>147</v>
      </c>
      <c r="C53" s="497" t="s">
        <v>139</v>
      </c>
      <c r="D53" s="497"/>
      <c r="E53" s="497"/>
      <c r="F53" s="65">
        <f t="shared" ref="F53:I53" si="9">SUM(F40:F52)</f>
        <v>1060.2</v>
      </c>
      <c r="G53" s="65">
        <f t="shared" ref="G53" si="10">SUM(G40:G52)</f>
        <v>364</v>
      </c>
      <c r="H53" s="65">
        <f t="shared" si="9"/>
        <v>750</v>
      </c>
      <c r="I53" s="65">
        <f t="shared" si="9"/>
        <v>460</v>
      </c>
      <c r="J53" s="845"/>
      <c r="K53" s="988"/>
      <c r="L53" s="988"/>
      <c r="M53" s="988"/>
    </row>
    <row r="54" spans="1:13" ht="21.75" customHeight="1" x14ac:dyDescent="0.2">
      <c r="A54" s="840" t="s">
        <v>148</v>
      </c>
      <c r="B54" s="497" t="s">
        <v>140</v>
      </c>
      <c r="C54" s="497"/>
      <c r="D54" s="497"/>
      <c r="E54" s="497"/>
      <c r="F54" s="65">
        <f t="shared" ref="F54:I54" si="11">+F53</f>
        <v>1060.2</v>
      </c>
      <c r="G54" s="65">
        <f t="shared" ref="G54" si="12">+G53</f>
        <v>364</v>
      </c>
      <c r="H54" s="65">
        <f t="shared" ref="H54" si="13">+H53</f>
        <v>750</v>
      </c>
      <c r="I54" s="65">
        <f t="shared" si="11"/>
        <v>460</v>
      </c>
      <c r="J54" s="983"/>
      <c r="K54" s="838"/>
      <c r="L54" s="838"/>
      <c r="M54" s="838"/>
    </row>
    <row r="55" spans="1:13" ht="19.5" customHeight="1" x14ac:dyDescent="0.2">
      <c r="A55" s="889" t="s">
        <v>141</v>
      </c>
      <c r="B55" s="889"/>
      <c r="C55" s="889"/>
      <c r="D55" s="889"/>
      <c r="E55" s="889"/>
      <c r="F55" s="890">
        <f t="shared" ref="F55:I55" si="14">+F54+F37</f>
        <v>3066.1000000000004</v>
      </c>
      <c r="G55" s="890">
        <f t="shared" si="14"/>
        <v>2441.1000000000004</v>
      </c>
      <c r="H55" s="890">
        <f t="shared" si="14"/>
        <v>2907.7</v>
      </c>
      <c r="I55" s="890">
        <f t="shared" si="14"/>
        <v>2751.2</v>
      </c>
      <c r="J55" s="308"/>
      <c r="K55" s="157"/>
      <c r="L55" s="157"/>
      <c r="M55" s="157"/>
    </row>
    <row r="56" spans="1:13" ht="19.5" customHeight="1" x14ac:dyDescent="0.2">
      <c r="A56" s="554" t="s">
        <v>162</v>
      </c>
      <c r="B56" s="555"/>
      <c r="C56" s="555"/>
      <c r="D56" s="555"/>
      <c r="E56" s="556"/>
      <c r="F56" s="35"/>
      <c r="G56" s="35"/>
      <c r="H56" s="35"/>
      <c r="I56" s="35"/>
      <c r="J56" s="308"/>
      <c r="K56" s="157"/>
      <c r="L56" s="157"/>
      <c r="M56" s="157"/>
    </row>
    <row r="57" spans="1:13" ht="18" customHeight="1" x14ac:dyDescent="0.2">
      <c r="A57" s="563" t="s">
        <v>19</v>
      </c>
      <c r="B57" s="564"/>
      <c r="C57" s="564"/>
      <c r="D57" s="564"/>
      <c r="E57" s="565"/>
      <c r="F57" s="150">
        <f t="shared" ref="F57:I57" si="15">SUM(F58:F63)</f>
        <v>2812.5</v>
      </c>
      <c r="G57" s="150">
        <f t="shared" si="15"/>
        <v>2425.6999999999998</v>
      </c>
      <c r="H57" s="150">
        <f t="shared" si="15"/>
        <v>2607.6</v>
      </c>
      <c r="I57" s="150">
        <f t="shared" si="15"/>
        <v>2735</v>
      </c>
      <c r="J57" s="308"/>
      <c r="K57" s="157"/>
      <c r="L57" s="157"/>
      <c r="M57" s="157"/>
    </row>
    <row r="58" spans="1:13" ht="18.75" customHeight="1" x14ac:dyDescent="0.2">
      <c r="A58" s="557" t="s">
        <v>205</v>
      </c>
      <c r="B58" s="558"/>
      <c r="C58" s="558"/>
      <c r="D58" s="558"/>
      <c r="E58" s="559"/>
      <c r="F58" s="87">
        <f t="shared" ref="F58:I58" si="16">+F50+F49+F41+F40+F34+F27+F23+F22+F20+F15+F12+F35+F46+F48+F24+F51</f>
        <v>1895.9</v>
      </c>
      <c r="G58" s="906">
        <f t="shared" ref="G58" si="17">+G50+G49+G41+G40+G34+G27+G23+G22+G20+G15+G12+G35+G46+G48+G24+G51</f>
        <v>2027.1</v>
      </c>
      <c r="H58" s="87">
        <f t="shared" si="16"/>
        <v>2437.4</v>
      </c>
      <c r="I58" s="87">
        <f t="shared" si="16"/>
        <v>2563.3000000000002</v>
      </c>
      <c r="J58" s="308"/>
      <c r="K58" s="280"/>
      <c r="L58" s="280"/>
      <c r="M58" s="280"/>
    </row>
    <row r="59" spans="1:13" ht="17.25" customHeight="1" x14ac:dyDescent="0.2">
      <c r="A59" s="557" t="s">
        <v>206</v>
      </c>
      <c r="B59" s="558"/>
      <c r="C59" s="558"/>
      <c r="D59" s="558"/>
      <c r="E59" s="559"/>
      <c r="F59" s="88">
        <f>+F16+F47+F45</f>
        <v>757.9</v>
      </c>
      <c r="G59" s="919">
        <f>+G16+G47+G45</f>
        <v>289.89999999999998</v>
      </c>
      <c r="H59" s="88">
        <f>+H16+H47+H45</f>
        <v>61.5</v>
      </c>
      <c r="I59" s="88">
        <f>+I16+I47+I45</f>
        <v>63</v>
      </c>
      <c r="J59" s="308"/>
      <c r="K59" s="157"/>
      <c r="L59" s="157"/>
      <c r="M59" s="157"/>
    </row>
    <row r="60" spans="1:13" ht="15.75" customHeight="1" x14ac:dyDescent="0.2">
      <c r="A60" s="557" t="s">
        <v>207</v>
      </c>
      <c r="B60" s="558"/>
      <c r="C60" s="558"/>
      <c r="D60" s="558"/>
      <c r="E60" s="559"/>
      <c r="F60" s="36"/>
      <c r="G60" s="919"/>
      <c r="H60" s="36"/>
      <c r="I60" s="36"/>
      <c r="J60" s="308"/>
      <c r="K60" s="157"/>
      <c r="L60" s="157"/>
      <c r="M60" s="157"/>
    </row>
    <row r="61" spans="1:13" ht="14.25" customHeight="1" x14ac:dyDescent="0.2">
      <c r="A61" s="557" t="s">
        <v>208</v>
      </c>
      <c r="B61" s="558"/>
      <c r="C61" s="558"/>
      <c r="D61" s="558"/>
      <c r="E61" s="559"/>
      <c r="F61" s="88">
        <f>+F17</f>
        <v>108.7</v>
      </c>
      <c r="G61" s="919">
        <f>+G17</f>
        <v>108.7</v>
      </c>
      <c r="H61" s="88">
        <f>+H17</f>
        <v>108.7</v>
      </c>
      <c r="I61" s="88">
        <f>+I17</f>
        <v>108.7</v>
      </c>
      <c r="J61" s="308"/>
      <c r="K61" s="157"/>
      <c r="L61" s="157"/>
      <c r="M61" s="157"/>
    </row>
    <row r="62" spans="1:13" ht="14.25" customHeight="1" x14ac:dyDescent="0.2">
      <c r="A62" s="557" t="s">
        <v>209</v>
      </c>
      <c r="B62" s="558"/>
      <c r="C62" s="558"/>
      <c r="D62" s="558"/>
      <c r="E62" s="559"/>
      <c r="F62" s="88">
        <f t="shared" ref="F62:I62" si="18">+F42</f>
        <v>50</v>
      </c>
      <c r="G62" s="919">
        <f t="shared" ref="G62" si="19">+G42</f>
        <v>0</v>
      </c>
      <c r="H62" s="88">
        <f t="shared" si="18"/>
        <v>0</v>
      </c>
      <c r="I62" s="88">
        <f t="shared" si="18"/>
        <v>0</v>
      </c>
      <c r="J62" s="308"/>
      <c r="K62" s="157"/>
      <c r="L62" s="157"/>
      <c r="M62" s="157"/>
    </row>
    <row r="63" spans="1:13" ht="13.5" customHeight="1" x14ac:dyDescent="0.2">
      <c r="A63" s="557" t="s">
        <v>210</v>
      </c>
      <c r="B63" s="558"/>
      <c r="C63" s="558"/>
      <c r="D63" s="558"/>
      <c r="E63" s="559"/>
      <c r="F63" s="36"/>
      <c r="G63" s="919"/>
      <c r="H63" s="36"/>
      <c r="I63" s="36"/>
      <c r="J63" s="308"/>
      <c r="K63" s="157"/>
      <c r="L63" s="157"/>
      <c r="M63" s="157"/>
    </row>
    <row r="64" spans="1:13" ht="15.75" customHeight="1" x14ac:dyDescent="0.2">
      <c r="A64" s="560" t="s">
        <v>18</v>
      </c>
      <c r="B64" s="561"/>
      <c r="C64" s="561"/>
      <c r="D64" s="561"/>
      <c r="E64" s="562"/>
      <c r="F64" s="150">
        <f t="shared" ref="F64:I64" si="20">SUM(F65:F68)</f>
        <v>253.6</v>
      </c>
      <c r="G64" s="150">
        <f t="shared" si="20"/>
        <v>15.4</v>
      </c>
      <c r="H64" s="150">
        <f t="shared" si="20"/>
        <v>300.09999999999997</v>
      </c>
      <c r="I64" s="150">
        <f t="shared" si="20"/>
        <v>16.2</v>
      </c>
      <c r="J64" s="308"/>
      <c r="K64" s="157"/>
      <c r="L64" s="157"/>
      <c r="M64" s="157"/>
    </row>
    <row r="65" spans="1:13" ht="14.25" customHeight="1" x14ac:dyDescent="0.2">
      <c r="A65" s="557" t="s">
        <v>211</v>
      </c>
      <c r="B65" s="558"/>
      <c r="C65" s="558"/>
      <c r="D65" s="558"/>
      <c r="E65" s="559"/>
      <c r="F65" s="88">
        <f t="shared" ref="F65:I65" si="21">+F52+F43</f>
        <v>238.2</v>
      </c>
      <c r="G65" s="919">
        <f t="shared" si="21"/>
        <v>0</v>
      </c>
      <c r="H65" s="88">
        <f t="shared" si="21"/>
        <v>283.89999999999998</v>
      </c>
      <c r="I65" s="88">
        <f t="shared" si="21"/>
        <v>0</v>
      </c>
      <c r="J65" s="308"/>
      <c r="K65" s="157"/>
      <c r="L65" s="157"/>
      <c r="M65" s="157"/>
    </row>
    <row r="66" spans="1:13" x14ac:dyDescent="0.2">
      <c r="A66" s="557" t="s">
        <v>212</v>
      </c>
      <c r="B66" s="558"/>
      <c r="C66" s="558"/>
      <c r="D66" s="558"/>
      <c r="E66" s="559"/>
      <c r="F66" s="88">
        <f t="shared" ref="F66:I66" si="22">+F21+F44</f>
        <v>15.4</v>
      </c>
      <c r="G66" s="919">
        <f t="shared" si="22"/>
        <v>15.4</v>
      </c>
      <c r="H66" s="88">
        <f t="shared" si="22"/>
        <v>16.2</v>
      </c>
      <c r="I66" s="88">
        <f t="shared" si="22"/>
        <v>16.2</v>
      </c>
      <c r="J66" s="308"/>
      <c r="K66" s="157"/>
      <c r="L66" s="157"/>
      <c r="M66" s="157"/>
    </row>
    <row r="67" spans="1:13" ht="14.25" customHeight="1" x14ac:dyDescent="0.2">
      <c r="A67" s="557" t="s">
        <v>213</v>
      </c>
      <c r="B67" s="558"/>
      <c r="C67" s="558"/>
      <c r="D67" s="558"/>
      <c r="E67" s="559"/>
      <c r="F67" s="36"/>
      <c r="G67" s="919"/>
      <c r="H67" s="36"/>
      <c r="I67" s="36"/>
      <c r="J67" s="308"/>
      <c r="K67" s="157"/>
      <c r="L67" s="157"/>
      <c r="M67" s="157"/>
    </row>
    <row r="68" spans="1:13" x14ac:dyDescent="0.2">
      <c r="A68" s="557" t="s">
        <v>214</v>
      </c>
      <c r="B68" s="558"/>
      <c r="C68" s="558"/>
      <c r="D68" s="558"/>
      <c r="E68" s="559"/>
      <c r="F68" s="36"/>
      <c r="G68" s="919"/>
      <c r="H68" s="36"/>
      <c r="I68" s="36"/>
      <c r="J68" s="308"/>
      <c r="K68" s="157"/>
      <c r="L68" s="157"/>
      <c r="M68" s="157"/>
    </row>
    <row r="69" spans="1:13" s="13" customFormat="1" x14ac:dyDescent="0.2">
      <c r="A69" s="476" t="s">
        <v>1074</v>
      </c>
      <c r="B69" s="476"/>
      <c r="C69" s="476"/>
      <c r="D69" s="476"/>
      <c r="E69" s="476"/>
      <c r="F69" s="476"/>
      <c r="G69" s="476"/>
      <c r="H69" s="155"/>
      <c r="I69" s="44"/>
      <c r="J69" s="64"/>
      <c r="K69" s="64"/>
      <c r="L69" s="64"/>
    </row>
  </sheetData>
  <mergeCells count="86">
    <mergeCell ref="B10:J10"/>
    <mergeCell ref="B20:B21"/>
    <mergeCell ref="C11:J11"/>
    <mergeCell ref="A69:G69"/>
    <mergeCell ref="K51:K52"/>
    <mergeCell ref="L51:L52"/>
    <mergeCell ref="M51:M52"/>
    <mergeCell ref="M15:M17"/>
    <mergeCell ref="C25:E25"/>
    <mergeCell ref="A51:A52"/>
    <mergeCell ref="B51:B52"/>
    <mergeCell ref="C51:C52"/>
    <mergeCell ref="D51:D52"/>
    <mergeCell ref="C26:J26"/>
    <mergeCell ref="J51:J52"/>
    <mergeCell ref="J46:J47"/>
    <mergeCell ref="C39:J39"/>
    <mergeCell ref="J41:J45"/>
    <mergeCell ref="B38:J38"/>
    <mergeCell ref="C36:E36"/>
    <mergeCell ref="B37:E37"/>
    <mergeCell ref="A68:E68"/>
    <mergeCell ref="A67:E67"/>
    <mergeCell ref="A65:E65"/>
    <mergeCell ref="A61:E61"/>
    <mergeCell ref="A64:E64"/>
    <mergeCell ref="A62:E62"/>
    <mergeCell ref="A63:E63"/>
    <mergeCell ref="A66:E66"/>
    <mergeCell ref="E4:E8"/>
    <mergeCell ref="A2:M2"/>
    <mergeCell ref="M6:M8"/>
    <mergeCell ref="J3:M3"/>
    <mergeCell ref="K6:K8"/>
    <mergeCell ref="A4:A8"/>
    <mergeCell ref="B4:B8"/>
    <mergeCell ref="C4:C8"/>
    <mergeCell ref="D4:D8"/>
    <mergeCell ref="L6:L8"/>
    <mergeCell ref="F4:F8"/>
    <mergeCell ref="J4:M4"/>
    <mergeCell ref="H4:H8"/>
    <mergeCell ref="I4:I8"/>
    <mergeCell ref="G4:G8"/>
    <mergeCell ref="A20:A21"/>
    <mergeCell ref="C19:J19"/>
    <mergeCell ref="C20:C21"/>
    <mergeCell ref="C14:J14"/>
    <mergeCell ref="C13:E13"/>
    <mergeCell ref="B15:B17"/>
    <mergeCell ref="A15:A17"/>
    <mergeCell ref="J20:J21"/>
    <mergeCell ref="C15:C17"/>
    <mergeCell ref="D20:D21"/>
    <mergeCell ref="D15:D17"/>
    <mergeCell ref="A60:E60"/>
    <mergeCell ref="A59:E59"/>
    <mergeCell ref="C53:E53"/>
    <mergeCell ref="D41:D45"/>
    <mergeCell ref="A58:E58"/>
    <mergeCell ref="A57:E57"/>
    <mergeCell ref="B54:E54"/>
    <mergeCell ref="A56:E56"/>
    <mergeCell ref="B41:B45"/>
    <mergeCell ref="D46:D47"/>
    <mergeCell ref="A46:A47"/>
    <mergeCell ref="B46:B47"/>
    <mergeCell ref="C46:C47"/>
    <mergeCell ref="A41:A45"/>
    <mergeCell ref="A55:E55"/>
    <mergeCell ref="C41:C45"/>
    <mergeCell ref="J1:M1"/>
    <mergeCell ref="K46:K47"/>
    <mergeCell ref="L46:L47"/>
    <mergeCell ref="M46:M47"/>
    <mergeCell ref="L15:L17"/>
    <mergeCell ref="L20:L21"/>
    <mergeCell ref="L41:L45"/>
    <mergeCell ref="M41:M45"/>
    <mergeCell ref="K41:K45"/>
    <mergeCell ref="K15:K17"/>
    <mergeCell ref="K20:K21"/>
    <mergeCell ref="J5:J8"/>
    <mergeCell ref="J15:J17"/>
    <mergeCell ref="M20:M21"/>
    <mergeCell ref="A9:J9"/>
  </mergeCells>
  <phoneticPr fontId="15" type="noConversion"/>
  <pageMargins left="0.19685039370078741" right="0.19685039370078741" top="0.51181102362204722" bottom="0.19685039370078741" header="0" footer="0"/>
  <pageSetup paperSize="9" scale="87"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pageSetUpPr fitToPage="1"/>
  </sheetPr>
  <dimension ref="A1:M106"/>
  <sheetViews>
    <sheetView zoomScale="85" zoomScaleNormal="85" workbookViewId="0">
      <pane ySplit="8" topLeftCell="A9" activePane="bottomLeft" state="frozen"/>
      <selection activeCell="H12" sqref="H12:H18"/>
      <selection pane="bottomLeft" activeCell="C28" sqref="C28:M28"/>
    </sheetView>
  </sheetViews>
  <sheetFormatPr defaultColWidth="9.140625" defaultRowHeight="12.75" x14ac:dyDescent="0.2"/>
  <cols>
    <col min="1" max="1" width="4" style="25" customWidth="1"/>
    <col min="2" max="2" width="4.140625" style="25" customWidth="1"/>
    <col min="3" max="3" width="3.5703125" style="39" customWidth="1"/>
    <col min="4" max="4" width="39.85546875" style="24" customWidth="1"/>
    <col min="5" max="5" width="6.85546875" style="24" customWidth="1"/>
    <col min="6" max="6" width="13.5703125" style="23" customWidth="1"/>
    <col min="7" max="7" width="12.28515625" style="416" customWidth="1"/>
    <col min="8" max="9" width="12.28515625" style="23" customWidth="1"/>
    <col min="10" max="10" width="28" style="21" customWidth="1"/>
    <col min="11" max="13" width="6.140625" style="157" customWidth="1"/>
    <col min="14" max="16384" width="9.140625" style="5"/>
  </cols>
  <sheetData>
    <row r="1" spans="1:13" ht="18.75" customHeight="1" x14ac:dyDescent="0.2">
      <c r="G1" s="23"/>
      <c r="K1" s="501" t="s">
        <v>870</v>
      </c>
      <c r="L1" s="501"/>
      <c r="M1" s="501"/>
    </row>
    <row r="2" spans="1:13" ht="23.25" customHeight="1" x14ac:dyDescent="0.2">
      <c r="A2" s="651" t="s">
        <v>718</v>
      </c>
      <c r="B2" s="651"/>
      <c r="C2" s="651"/>
      <c r="D2" s="651"/>
      <c r="E2" s="651"/>
      <c r="F2" s="651"/>
      <c r="G2" s="651"/>
      <c r="H2" s="651"/>
      <c r="I2" s="651"/>
      <c r="J2" s="651"/>
      <c r="K2" s="651"/>
      <c r="L2" s="651"/>
      <c r="M2" s="651"/>
    </row>
    <row r="3" spans="1:13" ht="18" customHeight="1" x14ac:dyDescent="0.2">
      <c r="A3" s="653" t="s">
        <v>235</v>
      </c>
      <c r="B3" s="653"/>
      <c r="C3" s="653"/>
      <c r="D3" s="653"/>
      <c r="E3" s="653"/>
      <c r="F3" s="653"/>
      <c r="G3" s="653"/>
      <c r="H3" s="653"/>
      <c r="I3" s="653"/>
      <c r="J3" s="653"/>
      <c r="K3" s="653"/>
      <c r="L3" s="653"/>
      <c r="M3" s="653"/>
    </row>
    <row r="4" spans="1:13" s="9" customFormat="1" ht="16.5" customHeight="1" x14ac:dyDescent="0.2">
      <c r="A4" s="479" t="s">
        <v>133</v>
      </c>
      <c r="B4" s="479" t="s">
        <v>134</v>
      </c>
      <c r="C4" s="479" t="s">
        <v>135</v>
      </c>
      <c r="D4" s="484" t="s">
        <v>136</v>
      </c>
      <c r="E4" s="479" t="s">
        <v>132</v>
      </c>
      <c r="F4" s="493" t="s">
        <v>1080</v>
      </c>
      <c r="G4" s="898" t="s">
        <v>919</v>
      </c>
      <c r="H4" s="607" t="s">
        <v>551</v>
      </c>
      <c r="I4" s="607" t="s">
        <v>712</v>
      </c>
      <c r="J4" s="493" t="s">
        <v>137</v>
      </c>
      <c r="K4" s="493"/>
      <c r="L4" s="493"/>
      <c r="M4" s="493"/>
    </row>
    <row r="5" spans="1:13" s="9" customFormat="1" ht="12" customHeight="1" x14ac:dyDescent="0.2">
      <c r="A5" s="479"/>
      <c r="B5" s="479"/>
      <c r="C5" s="479"/>
      <c r="D5" s="484"/>
      <c r="E5" s="479"/>
      <c r="F5" s="493"/>
      <c r="G5" s="898"/>
      <c r="H5" s="607"/>
      <c r="I5" s="607"/>
      <c r="J5" s="607" t="s">
        <v>138</v>
      </c>
      <c r="K5" s="135"/>
      <c r="L5" s="135"/>
      <c r="M5" s="135"/>
    </row>
    <row r="6" spans="1:13" s="9" customFormat="1" ht="12" customHeight="1" x14ac:dyDescent="0.2">
      <c r="A6" s="479"/>
      <c r="B6" s="479"/>
      <c r="C6" s="479"/>
      <c r="D6" s="484"/>
      <c r="E6" s="479"/>
      <c r="F6" s="493"/>
      <c r="G6" s="898"/>
      <c r="H6" s="607"/>
      <c r="I6" s="607"/>
      <c r="J6" s="607"/>
      <c r="K6" s="494" t="s">
        <v>507</v>
      </c>
      <c r="L6" s="494" t="s">
        <v>552</v>
      </c>
      <c r="M6" s="494" t="s">
        <v>713</v>
      </c>
    </row>
    <row r="7" spans="1:13" s="9" customFormat="1" ht="12" customHeight="1" x14ac:dyDescent="0.2">
      <c r="A7" s="479"/>
      <c r="B7" s="479"/>
      <c r="C7" s="479"/>
      <c r="D7" s="484"/>
      <c r="E7" s="479"/>
      <c r="F7" s="493"/>
      <c r="G7" s="898"/>
      <c r="H7" s="607"/>
      <c r="I7" s="607"/>
      <c r="J7" s="607"/>
      <c r="K7" s="494"/>
      <c r="L7" s="494"/>
      <c r="M7" s="494"/>
    </row>
    <row r="8" spans="1:13" s="9" customFormat="1" ht="72" customHeight="1" x14ac:dyDescent="0.2">
      <c r="A8" s="479"/>
      <c r="B8" s="479"/>
      <c r="C8" s="479"/>
      <c r="D8" s="484"/>
      <c r="E8" s="479"/>
      <c r="F8" s="493"/>
      <c r="G8" s="898"/>
      <c r="H8" s="607"/>
      <c r="I8" s="607"/>
      <c r="J8" s="607"/>
      <c r="K8" s="494"/>
      <c r="L8" s="494"/>
      <c r="M8" s="494"/>
    </row>
    <row r="9" spans="1:13" s="9" customFormat="1" ht="27" customHeight="1" x14ac:dyDescent="0.2">
      <c r="A9" s="642" t="s">
        <v>258</v>
      </c>
      <c r="B9" s="643"/>
      <c r="C9" s="643"/>
      <c r="D9" s="643"/>
      <c r="E9" s="643"/>
      <c r="F9" s="643"/>
      <c r="G9" s="643"/>
      <c r="H9" s="643"/>
      <c r="I9" s="643"/>
      <c r="J9" s="643"/>
      <c r="K9" s="643"/>
      <c r="L9" s="643"/>
      <c r="M9" s="644"/>
    </row>
    <row r="10" spans="1:13" s="9" customFormat="1" ht="16.5" customHeight="1" x14ac:dyDescent="0.2">
      <c r="A10" s="265" t="s">
        <v>147</v>
      </c>
      <c r="B10" s="640" t="s">
        <v>559</v>
      </c>
      <c r="C10" s="640"/>
      <c r="D10" s="640"/>
      <c r="E10" s="640"/>
      <c r="F10" s="640"/>
      <c r="G10" s="640"/>
      <c r="H10" s="640"/>
      <c r="I10" s="640"/>
      <c r="J10" s="640"/>
      <c r="K10" s="640"/>
      <c r="L10" s="640"/>
      <c r="M10" s="640"/>
    </row>
    <row r="11" spans="1:13" s="9" customFormat="1" ht="19.5" customHeight="1" x14ac:dyDescent="0.2">
      <c r="A11" s="265" t="s">
        <v>147</v>
      </c>
      <c r="B11" s="10" t="s">
        <v>147</v>
      </c>
      <c r="C11" s="640" t="s">
        <v>330</v>
      </c>
      <c r="D11" s="640"/>
      <c r="E11" s="640"/>
      <c r="F11" s="640"/>
      <c r="G11" s="640"/>
      <c r="H11" s="640"/>
      <c r="I11" s="640"/>
      <c r="J11" s="640"/>
      <c r="K11" s="640"/>
      <c r="L11" s="640"/>
      <c r="M11" s="640"/>
    </row>
    <row r="12" spans="1:13" ht="32.25" customHeight="1" x14ac:dyDescent="0.2">
      <c r="A12" s="654" t="s">
        <v>147</v>
      </c>
      <c r="B12" s="652" t="s">
        <v>147</v>
      </c>
      <c r="C12" s="489" t="s">
        <v>147</v>
      </c>
      <c r="D12" s="585" t="s">
        <v>685</v>
      </c>
      <c r="E12" s="170" t="s">
        <v>1</v>
      </c>
      <c r="F12" s="168">
        <v>1241.4000000000001</v>
      </c>
      <c r="G12" s="892">
        <v>1337</v>
      </c>
      <c r="H12" s="168">
        <v>1420</v>
      </c>
      <c r="I12" s="168">
        <v>1500</v>
      </c>
      <c r="J12" s="175" t="s">
        <v>124</v>
      </c>
      <c r="K12" s="266" t="s">
        <v>516</v>
      </c>
      <c r="L12" s="266" t="s">
        <v>516</v>
      </c>
      <c r="M12" s="266" t="s">
        <v>516</v>
      </c>
    </row>
    <row r="13" spans="1:13" ht="19.5" customHeight="1" x14ac:dyDescent="0.2">
      <c r="A13" s="655"/>
      <c r="B13" s="652"/>
      <c r="C13" s="489"/>
      <c r="D13" s="585"/>
      <c r="E13" s="170" t="s">
        <v>21</v>
      </c>
      <c r="F13" s="168">
        <v>10.6</v>
      </c>
      <c r="G13" s="892">
        <v>10.6</v>
      </c>
      <c r="H13" s="168">
        <v>10.6</v>
      </c>
      <c r="I13" s="168">
        <v>10.6</v>
      </c>
      <c r="J13" s="645" t="s">
        <v>244</v>
      </c>
      <c r="K13" s="632" t="s">
        <v>517</v>
      </c>
      <c r="L13" s="632" t="s">
        <v>517</v>
      </c>
      <c r="M13" s="632" t="s">
        <v>517</v>
      </c>
    </row>
    <row r="14" spans="1:13" ht="21" customHeight="1" x14ac:dyDescent="0.2">
      <c r="A14" s="655"/>
      <c r="B14" s="652"/>
      <c r="C14" s="489"/>
      <c r="D14" s="585"/>
      <c r="E14" s="170" t="s">
        <v>17</v>
      </c>
      <c r="F14" s="168">
        <v>54.6</v>
      </c>
      <c r="G14" s="892">
        <v>54.6</v>
      </c>
      <c r="H14" s="168">
        <v>55</v>
      </c>
      <c r="I14" s="168">
        <v>55</v>
      </c>
      <c r="J14" s="645"/>
      <c r="K14" s="632"/>
      <c r="L14" s="632"/>
      <c r="M14" s="632"/>
    </row>
    <row r="15" spans="1:13" ht="31.5" customHeight="1" x14ac:dyDescent="0.2">
      <c r="A15" s="654" t="s">
        <v>147</v>
      </c>
      <c r="B15" s="652" t="s">
        <v>147</v>
      </c>
      <c r="C15" s="489" t="s">
        <v>148</v>
      </c>
      <c r="D15" s="585" t="s">
        <v>331</v>
      </c>
      <c r="E15" s="170" t="s">
        <v>1</v>
      </c>
      <c r="F15" s="168">
        <v>10</v>
      </c>
      <c r="G15" s="892">
        <v>10</v>
      </c>
      <c r="H15" s="168">
        <v>10</v>
      </c>
      <c r="I15" s="168">
        <v>10</v>
      </c>
      <c r="J15" s="471" t="s">
        <v>295</v>
      </c>
      <c r="K15" s="595">
        <v>10</v>
      </c>
      <c r="L15" s="595">
        <v>10</v>
      </c>
      <c r="M15" s="595">
        <v>10</v>
      </c>
    </row>
    <row r="16" spans="1:13" ht="27.75" customHeight="1" x14ac:dyDescent="0.2">
      <c r="A16" s="656"/>
      <c r="B16" s="652"/>
      <c r="C16" s="489"/>
      <c r="D16" s="585"/>
      <c r="E16" s="170" t="s">
        <v>4</v>
      </c>
      <c r="F16" s="168">
        <v>10</v>
      </c>
      <c r="G16" s="892">
        <v>10</v>
      </c>
      <c r="H16" s="168">
        <v>10</v>
      </c>
      <c r="I16" s="168">
        <v>10</v>
      </c>
      <c r="J16" s="472"/>
      <c r="K16" s="595"/>
      <c r="L16" s="595"/>
      <c r="M16" s="595"/>
    </row>
    <row r="17" spans="1:13" ht="18" customHeight="1" x14ac:dyDescent="0.2">
      <c r="A17" s="978" t="s">
        <v>147</v>
      </c>
      <c r="B17" s="840" t="s">
        <v>147</v>
      </c>
      <c r="C17" s="497" t="s">
        <v>139</v>
      </c>
      <c r="D17" s="497"/>
      <c r="E17" s="497"/>
      <c r="F17" s="65">
        <f>SUM(F12:F16)</f>
        <v>1326.6</v>
      </c>
      <c r="G17" s="65">
        <f>SUM(G12:G16)</f>
        <v>1422.1999999999998</v>
      </c>
      <c r="H17" s="65">
        <f>SUM(H12:H16)</f>
        <v>1505.6</v>
      </c>
      <c r="I17" s="65">
        <f>SUM(I12:I16)</f>
        <v>1585.6</v>
      </c>
      <c r="J17" s="851"/>
      <c r="K17" s="838"/>
      <c r="L17" s="838"/>
      <c r="M17" s="838"/>
    </row>
    <row r="18" spans="1:13" ht="18.75" customHeight="1" x14ac:dyDescent="0.2">
      <c r="A18" s="978" t="s">
        <v>147</v>
      </c>
      <c r="B18" s="497" t="s">
        <v>140</v>
      </c>
      <c r="C18" s="497"/>
      <c r="D18" s="497"/>
      <c r="E18" s="497"/>
      <c r="F18" s="65">
        <f t="shared" ref="F18:I18" si="0">+F17</f>
        <v>1326.6</v>
      </c>
      <c r="G18" s="65">
        <f t="shared" ref="G18" si="1">+G17</f>
        <v>1422.1999999999998</v>
      </c>
      <c r="H18" s="65">
        <f t="shared" ref="H18" si="2">+H17</f>
        <v>1505.6</v>
      </c>
      <c r="I18" s="65">
        <f t="shared" si="0"/>
        <v>1585.6</v>
      </c>
      <c r="J18" s="851"/>
      <c r="K18" s="838"/>
      <c r="L18" s="838"/>
      <c r="M18" s="838"/>
    </row>
    <row r="19" spans="1:13" ht="15.75" customHeight="1" x14ac:dyDescent="0.2">
      <c r="A19" s="267" t="s">
        <v>148</v>
      </c>
      <c r="B19" s="657" t="s">
        <v>497</v>
      </c>
      <c r="C19" s="657"/>
      <c r="D19" s="657"/>
      <c r="E19" s="657"/>
      <c r="F19" s="657"/>
      <c r="G19" s="657"/>
      <c r="H19" s="657"/>
      <c r="I19" s="657"/>
      <c r="J19" s="657"/>
      <c r="K19" s="657"/>
      <c r="L19" s="657"/>
      <c r="M19" s="657"/>
    </row>
    <row r="20" spans="1:13" ht="15.75" customHeight="1" x14ac:dyDescent="0.2">
      <c r="A20" s="268" t="s">
        <v>148</v>
      </c>
      <c r="B20" s="10" t="s">
        <v>147</v>
      </c>
      <c r="C20" s="640" t="s">
        <v>125</v>
      </c>
      <c r="D20" s="640"/>
      <c r="E20" s="640"/>
      <c r="F20" s="640"/>
      <c r="G20" s="640"/>
      <c r="H20" s="640"/>
      <c r="I20" s="640"/>
      <c r="J20" s="640"/>
      <c r="K20" s="640"/>
      <c r="L20" s="640"/>
      <c r="M20" s="640"/>
    </row>
    <row r="21" spans="1:13" ht="21" customHeight="1" x14ac:dyDescent="0.2">
      <c r="A21" s="489" t="s">
        <v>148</v>
      </c>
      <c r="B21" s="475" t="s">
        <v>147</v>
      </c>
      <c r="C21" s="475" t="s">
        <v>147</v>
      </c>
      <c r="D21" s="486" t="s">
        <v>332</v>
      </c>
      <c r="E21" s="209" t="s">
        <v>1</v>
      </c>
      <c r="F21" s="168">
        <v>651.70000000000005</v>
      </c>
      <c r="G21" s="892">
        <v>696.8</v>
      </c>
      <c r="H21" s="168">
        <v>730</v>
      </c>
      <c r="I21" s="168">
        <v>765</v>
      </c>
      <c r="J21" s="471" t="s">
        <v>240</v>
      </c>
      <c r="K21" s="473" t="s">
        <v>518</v>
      </c>
      <c r="L21" s="473" t="s">
        <v>518</v>
      </c>
      <c r="M21" s="473" t="s">
        <v>518</v>
      </c>
    </row>
    <row r="22" spans="1:13" ht="21.75" customHeight="1" x14ac:dyDescent="0.2">
      <c r="A22" s="489"/>
      <c r="B22" s="475"/>
      <c r="C22" s="475"/>
      <c r="D22" s="486"/>
      <c r="E22" s="209" t="s">
        <v>17</v>
      </c>
      <c r="F22" s="168">
        <v>2.4</v>
      </c>
      <c r="G22" s="892">
        <v>0</v>
      </c>
      <c r="H22" s="168">
        <v>0</v>
      </c>
      <c r="I22" s="168">
        <v>0</v>
      </c>
      <c r="J22" s="472"/>
      <c r="K22" s="474"/>
      <c r="L22" s="474"/>
      <c r="M22" s="474"/>
    </row>
    <row r="23" spans="1:13" ht="29.25" customHeight="1" x14ac:dyDescent="0.2">
      <c r="A23" s="489"/>
      <c r="B23" s="475"/>
      <c r="C23" s="475"/>
      <c r="D23" s="486"/>
      <c r="E23" s="209" t="s">
        <v>21</v>
      </c>
      <c r="F23" s="168">
        <v>57.8</v>
      </c>
      <c r="G23" s="892">
        <v>57.8</v>
      </c>
      <c r="H23" s="168">
        <v>57.8</v>
      </c>
      <c r="I23" s="168">
        <v>57.8</v>
      </c>
      <c r="J23" s="30" t="s">
        <v>126</v>
      </c>
      <c r="K23" s="269" t="s">
        <v>548</v>
      </c>
      <c r="L23" s="269" t="s">
        <v>548</v>
      </c>
      <c r="M23" s="269" t="s">
        <v>548</v>
      </c>
    </row>
    <row r="24" spans="1:13" ht="47.25" customHeight="1" x14ac:dyDescent="0.2">
      <c r="A24" s="210" t="s">
        <v>148</v>
      </c>
      <c r="B24" s="210" t="s">
        <v>147</v>
      </c>
      <c r="C24" s="210" t="s">
        <v>148</v>
      </c>
      <c r="D24" s="209" t="s">
        <v>387</v>
      </c>
      <c r="E24" s="209" t="s">
        <v>1</v>
      </c>
      <c r="F24" s="168">
        <v>5.2</v>
      </c>
      <c r="G24" s="892">
        <v>5.2</v>
      </c>
      <c r="H24" s="168">
        <v>5.2</v>
      </c>
      <c r="I24" s="168">
        <v>5.2</v>
      </c>
      <c r="J24" s="209" t="s">
        <v>224</v>
      </c>
      <c r="K24" s="237">
        <v>2</v>
      </c>
      <c r="L24" s="237">
        <v>2</v>
      </c>
      <c r="M24" s="237">
        <v>2</v>
      </c>
    </row>
    <row r="25" spans="1:13" ht="16.5" customHeight="1" x14ac:dyDescent="0.2">
      <c r="A25" s="979" t="s">
        <v>148</v>
      </c>
      <c r="B25" s="980" t="s">
        <v>147</v>
      </c>
      <c r="C25" s="981" t="s">
        <v>139</v>
      </c>
      <c r="D25" s="981"/>
      <c r="E25" s="497"/>
      <c r="F25" s="65">
        <f>SUM(F21:F24)</f>
        <v>717.1</v>
      </c>
      <c r="G25" s="65">
        <f>SUM(G21:G24)</f>
        <v>759.8</v>
      </c>
      <c r="H25" s="65">
        <f>SUM(H21:H24)</f>
        <v>793</v>
      </c>
      <c r="I25" s="65">
        <f>SUM(I21:I24)</f>
        <v>828</v>
      </c>
      <c r="J25" s="851"/>
      <c r="K25" s="838"/>
      <c r="L25" s="838"/>
      <c r="M25" s="838"/>
    </row>
    <row r="26" spans="1:13" ht="16.5" customHeight="1" x14ac:dyDescent="0.2">
      <c r="A26" s="978" t="s">
        <v>148</v>
      </c>
      <c r="B26" s="497" t="s">
        <v>140</v>
      </c>
      <c r="C26" s="497"/>
      <c r="D26" s="497"/>
      <c r="E26" s="497"/>
      <c r="F26" s="65">
        <f t="shared" ref="F26:I26" si="3">+F25</f>
        <v>717.1</v>
      </c>
      <c r="G26" s="65">
        <f t="shared" ref="G26" si="4">+G25</f>
        <v>759.8</v>
      </c>
      <c r="H26" s="65">
        <f t="shared" si="3"/>
        <v>793</v>
      </c>
      <c r="I26" s="65">
        <f t="shared" si="3"/>
        <v>828</v>
      </c>
      <c r="J26" s="851"/>
      <c r="K26" s="838"/>
      <c r="L26" s="838"/>
      <c r="M26" s="838"/>
    </row>
    <row r="27" spans="1:13" x14ac:dyDescent="0.2">
      <c r="A27" s="265" t="s">
        <v>149</v>
      </c>
      <c r="B27" s="646" t="s">
        <v>406</v>
      </c>
      <c r="C27" s="646"/>
      <c r="D27" s="646"/>
      <c r="E27" s="646"/>
      <c r="F27" s="646"/>
      <c r="G27" s="646"/>
      <c r="H27" s="646"/>
      <c r="I27" s="646"/>
      <c r="J27" s="646"/>
      <c r="K27" s="646"/>
      <c r="L27" s="646"/>
      <c r="M27" s="646"/>
    </row>
    <row r="28" spans="1:13" ht="18" customHeight="1" x14ac:dyDescent="0.2">
      <c r="A28" s="265" t="s">
        <v>149</v>
      </c>
      <c r="B28" s="10" t="s">
        <v>147</v>
      </c>
      <c r="C28" s="640" t="s">
        <v>407</v>
      </c>
      <c r="D28" s="640"/>
      <c r="E28" s="640"/>
      <c r="F28" s="640"/>
      <c r="G28" s="640"/>
      <c r="H28" s="640"/>
      <c r="I28" s="640"/>
      <c r="J28" s="640"/>
      <c r="K28" s="640"/>
      <c r="L28" s="640"/>
      <c r="M28" s="640"/>
    </row>
    <row r="29" spans="1:13" ht="31.5" customHeight="1" x14ac:dyDescent="0.2">
      <c r="A29" s="658" t="s">
        <v>149</v>
      </c>
      <c r="B29" s="489" t="s">
        <v>147</v>
      </c>
      <c r="C29" s="489" t="s">
        <v>147</v>
      </c>
      <c r="D29" s="585" t="s">
        <v>106</v>
      </c>
      <c r="E29" s="170" t="s">
        <v>1</v>
      </c>
      <c r="F29" s="168">
        <v>1775.1</v>
      </c>
      <c r="G29" s="892">
        <v>1903.6</v>
      </c>
      <c r="H29" s="168">
        <v>2020</v>
      </c>
      <c r="I29" s="168">
        <v>2050</v>
      </c>
      <c r="J29" s="481" t="s">
        <v>477</v>
      </c>
      <c r="K29" s="633" t="s">
        <v>300</v>
      </c>
      <c r="L29" s="633" t="s">
        <v>300</v>
      </c>
      <c r="M29" s="633" t="s">
        <v>300</v>
      </c>
    </row>
    <row r="30" spans="1:13" ht="21.75" customHeight="1" x14ac:dyDescent="0.2">
      <c r="A30" s="659"/>
      <c r="B30" s="489"/>
      <c r="C30" s="489"/>
      <c r="D30" s="585"/>
      <c r="E30" s="170" t="s">
        <v>17</v>
      </c>
      <c r="F30" s="168">
        <v>4.9000000000000004</v>
      </c>
      <c r="G30" s="892">
        <v>0</v>
      </c>
      <c r="H30" s="168">
        <v>0</v>
      </c>
      <c r="I30" s="168">
        <v>0</v>
      </c>
      <c r="J30" s="481"/>
      <c r="K30" s="633"/>
      <c r="L30" s="633"/>
      <c r="M30" s="633"/>
    </row>
    <row r="31" spans="1:13" ht="23.25" customHeight="1" x14ac:dyDescent="0.2">
      <c r="A31" s="660"/>
      <c r="B31" s="489"/>
      <c r="C31" s="489"/>
      <c r="D31" s="585"/>
      <c r="E31" s="171" t="s">
        <v>21</v>
      </c>
      <c r="F31" s="168">
        <v>19.600000000000001</v>
      </c>
      <c r="G31" s="892">
        <v>19.600000000000001</v>
      </c>
      <c r="H31" s="168">
        <v>19.600000000000001</v>
      </c>
      <c r="I31" s="168">
        <v>19.600000000000001</v>
      </c>
      <c r="J31" s="481"/>
      <c r="K31" s="633"/>
      <c r="L31" s="633"/>
      <c r="M31" s="633"/>
    </row>
    <row r="32" spans="1:13" ht="45" customHeight="1" x14ac:dyDescent="0.2">
      <c r="A32" s="270" t="s">
        <v>149</v>
      </c>
      <c r="B32" s="218" t="s">
        <v>147</v>
      </c>
      <c r="C32" s="218" t="s">
        <v>148</v>
      </c>
      <c r="D32" s="171" t="s">
        <v>144</v>
      </c>
      <c r="E32" s="170" t="s">
        <v>1</v>
      </c>
      <c r="F32" s="349">
        <v>165</v>
      </c>
      <c r="G32" s="920">
        <v>165</v>
      </c>
      <c r="H32" s="349">
        <v>170</v>
      </c>
      <c r="I32" s="349">
        <v>175</v>
      </c>
      <c r="J32" s="140" t="s">
        <v>545</v>
      </c>
      <c r="K32" s="172" t="s">
        <v>546</v>
      </c>
      <c r="L32" s="172" t="s">
        <v>546</v>
      </c>
      <c r="M32" s="172" t="s">
        <v>546</v>
      </c>
    </row>
    <row r="33" spans="1:13" s="202" customFormat="1" ht="33.75" customHeight="1" x14ac:dyDescent="0.2">
      <c r="A33" s="271" t="s">
        <v>149</v>
      </c>
      <c r="B33" s="218" t="s">
        <v>147</v>
      </c>
      <c r="C33" s="218" t="s">
        <v>149</v>
      </c>
      <c r="D33" s="140" t="s">
        <v>632</v>
      </c>
      <c r="E33" s="209" t="s">
        <v>1</v>
      </c>
      <c r="F33" s="99">
        <v>21.2</v>
      </c>
      <c r="G33" s="920">
        <v>21.2</v>
      </c>
      <c r="H33" s="99">
        <v>21.2</v>
      </c>
      <c r="I33" s="99">
        <v>21.5</v>
      </c>
      <c r="J33" s="140" t="s">
        <v>629</v>
      </c>
      <c r="K33" s="172">
        <v>46</v>
      </c>
      <c r="L33" s="172">
        <v>46</v>
      </c>
      <c r="M33" s="172">
        <v>46</v>
      </c>
    </row>
    <row r="34" spans="1:13" ht="21" customHeight="1" x14ac:dyDescent="0.2">
      <c r="A34" s="978" t="s">
        <v>149</v>
      </c>
      <c r="B34" s="840" t="s">
        <v>147</v>
      </c>
      <c r="C34" s="497" t="s">
        <v>139</v>
      </c>
      <c r="D34" s="497"/>
      <c r="E34" s="840"/>
      <c r="F34" s="65">
        <f t="shared" ref="F34:I34" si="5">SUM(F29:F33)</f>
        <v>1985.8</v>
      </c>
      <c r="G34" s="65">
        <f t="shared" ref="G34" si="6">SUM(G29:G33)</f>
        <v>2109.3999999999996</v>
      </c>
      <c r="H34" s="65">
        <f t="shared" ref="H34" si="7">SUM(H29:H33)</f>
        <v>2230.7999999999997</v>
      </c>
      <c r="I34" s="65">
        <f t="shared" si="5"/>
        <v>2266.1</v>
      </c>
      <c r="J34" s="848"/>
      <c r="K34" s="853"/>
      <c r="L34" s="853"/>
      <c r="M34" s="853"/>
    </row>
    <row r="35" spans="1:13" ht="19.5" customHeight="1" x14ac:dyDescent="0.2">
      <c r="A35" s="265" t="s">
        <v>149</v>
      </c>
      <c r="B35" s="10" t="s">
        <v>148</v>
      </c>
      <c r="C35" s="640" t="s">
        <v>127</v>
      </c>
      <c r="D35" s="640"/>
      <c r="E35" s="640"/>
      <c r="F35" s="640"/>
      <c r="G35" s="640"/>
      <c r="H35" s="640"/>
      <c r="I35" s="640"/>
      <c r="J35" s="640"/>
      <c r="K35" s="640"/>
      <c r="L35" s="640"/>
      <c r="M35" s="640"/>
    </row>
    <row r="36" spans="1:13" ht="32.25" customHeight="1" x14ac:dyDescent="0.2">
      <c r="A36" s="272" t="s">
        <v>149</v>
      </c>
      <c r="B36" s="239" t="s">
        <v>148</v>
      </c>
      <c r="C36" s="218" t="s">
        <v>147</v>
      </c>
      <c r="D36" s="171" t="s">
        <v>408</v>
      </c>
      <c r="E36" s="170" t="s">
        <v>1</v>
      </c>
      <c r="F36" s="168">
        <v>81.900000000000006</v>
      </c>
      <c r="G36" s="892">
        <v>97.1</v>
      </c>
      <c r="H36" s="168">
        <v>98</v>
      </c>
      <c r="I36" s="168">
        <v>103</v>
      </c>
      <c r="J36" s="629" t="s">
        <v>128</v>
      </c>
      <c r="K36" s="473">
        <v>35</v>
      </c>
      <c r="L36" s="473">
        <v>40</v>
      </c>
      <c r="M36" s="473">
        <v>40</v>
      </c>
    </row>
    <row r="37" spans="1:13" ht="30.75" customHeight="1" x14ac:dyDescent="0.2">
      <c r="A37" s="270" t="s">
        <v>149</v>
      </c>
      <c r="B37" s="218" t="s">
        <v>148</v>
      </c>
      <c r="C37" s="218" t="s">
        <v>148</v>
      </c>
      <c r="D37" s="171" t="s">
        <v>250</v>
      </c>
      <c r="E37" s="170" t="s">
        <v>1</v>
      </c>
      <c r="F37" s="168">
        <v>233</v>
      </c>
      <c r="G37" s="892">
        <v>233</v>
      </c>
      <c r="H37" s="168">
        <v>245</v>
      </c>
      <c r="I37" s="168">
        <v>250</v>
      </c>
      <c r="J37" s="629"/>
      <c r="K37" s="474"/>
      <c r="L37" s="474"/>
      <c r="M37" s="474"/>
    </row>
    <row r="38" spans="1:13" ht="28.5" customHeight="1" x14ac:dyDescent="0.2">
      <c r="A38" s="272" t="s">
        <v>149</v>
      </c>
      <c r="B38" s="239" t="s">
        <v>148</v>
      </c>
      <c r="C38" s="218" t="s">
        <v>149</v>
      </c>
      <c r="D38" s="18" t="s">
        <v>65</v>
      </c>
      <c r="E38" s="209" t="s">
        <v>1</v>
      </c>
      <c r="F38" s="168">
        <v>30</v>
      </c>
      <c r="G38" s="892">
        <v>30</v>
      </c>
      <c r="H38" s="168">
        <v>30</v>
      </c>
      <c r="I38" s="168">
        <v>30</v>
      </c>
      <c r="J38" s="175" t="s">
        <v>129</v>
      </c>
      <c r="K38" s="237">
        <v>19</v>
      </c>
      <c r="L38" s="237">
        <v>20</v>
      </c>
      <c r="M38" s="237">
        <v>20</v>
      </c>
    </row>
    <row r="39" spans="1:13" ht="29.25" customHeight="1" x14ac:dyDescent="0.2">
      <c r="A39" s="273" t="s">
        <v>149</v>
      </c>
      <c r="B39" s="274" t="s">
        <v>148</v>
      </c>
      <c r="C39" s="210" t="s">
        <v>150</v>
      </c>
      <c r="D39" s="18" t="s">
        <v>66</v>
      </c>
      <c r="E39" s="209" t="s">
        <v>1</v>
      </c>
      <c r="F39" s="168">
        <v>3</v>
      </c>
      <c r="G39" s="892">
        <v>3</v>
      </c>
      <c r="H39" s="168">
        <v>3</v>
      </c>
      <c r="I39" s="168">
        <v>3</v>
      </c>
      <c r="J39" s="175" t="s">
        <v>130</v>
      </c>
      <c r="K39" s="172">
        <v>1</v>
      </c>
      <c r="L39" s="172">
        <v>1</v>
      </c>
      <c r="M39" s="172">
        <v>1</v>
      </c>
    </row>
    <row r="40" spans="1:13" ht="23.25" customHeight="1" x14ac:dyDescent="0.2">
      <c r="A40" s="273" t="s">
        <v>149</v>
      </c>
      <c r="B40" s="274" t="s">
        <v>148</v>
      </c>
      <c r="C40" s="210" t="s">
        <v>151</v>
      </c>
      <c r="D40" s="18" t="s">
        <v>251</v>
      </c>
      <c r="E40" s="209" t="s">
        <v>1</v>
      </c>
      <c r="F40" s="168">
        <v>5</v>
      </c>
      <c r="G40" s="892">
        <v>5</v>
      </c>
      <c r="H40" s="168">
        <v>5</v>
      </c>
      <c r="I40" s="168">
        <v>5</v>
      </c>
      <c r="J40" s="175" t="s">
        <v>130</v>
      </c>
      <c r="K40" s="172">
        <v>1</v>
      </c>
      <c r="L40" s="172">
        <v>1</v>
      </c>
      <c r="M40" s="172">
        <v>1</v>
      </c>
    </row>
    <row r="41" spans="1:13" ht="21" customHeight="1" x14ac:dyDescent="0.2">
      <c r="A41" s="634" t="s">
        <v>149</v>
      </c>
      <c r="B41" s="475" t="s">
        <v>148</v>
      </c>
      <c r="C41" s="475" t="s">
        <v>152</v>
      </c>
      <c r="D41" s="486" t="s">
        <v>476</v>
      </c>
      <c r="E41" s="209" t="s">
        <v>1</v>
      </c>
      <c r="F41" s="168">
        <v>15</v>
      </c>
      <c r="G41" s="892">
        <v>15</v>
      </c>
      <c r="H41" s="168">
        <v>20</v>
      </c>
      <c r="I41" s="168">
        <v>15</v>
      </c>
      <c r="J41" s="471" t="s">
        <v>223</v>
      </c>
      <c r="K41" s="573">
        <v>10</v>
      </c>
      <c r="L41" s="573">
        <v>10</v>
      </c>
      <c r="M41" s="573">
        <v>5</v>
      </c>
    </row>
    <row r="42" spans="1:13" ht="18.75" customHeight="1" x14ac:dyDescent="0.2">
      <c r="A42" s="635"/>
      <c r="B42" s="475"/>
      <c r="C42" s="475"/>
      <c r="D42" s="486"/>
      <c r="E42" s="209" t="s">
        <v>4</v>
      </c>
      <c r="F42" s="168">
        <v>5</v>
      </c>
      <c r="G42" s="892">
        <v>1.8</v>
      </c>
      <c r="H42" s="168">
        <v>5</v>
      </c>
      <c r="I42" s="168">
        <v>5</v>
      </c>
      <c r="J42" s="472"/>
      <c r="K42" s="641"/>
      <c r="L42" s="641"/>
      <c r="M42" s="641"/>
    </row>
    <row r="43" spans="1:13" ht="30.75" customHeight="1" x14ac:dyDescent="0.2">
      <c r="A43" s="210" t="s">
        <v>149</v>
      </c>
      <c r="B43" s="210" t="s">
        <v>148</v>
      </c>
      <c r="C43" s="210" t="s">
        <v>153</v>
      </c>
      <c r="D43" s="220" t="s">
        <v>67</v>
      </c>
      <c r="E43" s="209" t="s">
        <v>1</v>
      </c>
      <c r="F43" s="168">
        <v>10</v>
      </c>
      <c r="G43" s="892">
        <v>10</v>
      </c>
      <c r="H43" s="168">
        <v>15</v>
      </c>
      <c r="I43" s="168">
        <v>15</v>
      </c>
      <c r="J43" s="170" t="s">
        <v>179</v>
      </c>
      <c r="K43" s="237">
        <v>3</v>
      </c>
      <c r="L43" s="237">
        <v>5</v>
      </c>
      <c r="M43" s="237">
        <v>5</v>
      </c>
    </row>
    <row r="44" spans="1:13" ht="15.75" customHeight="1" x14ac:dyDescent="0.2">
      <c r="A44" s="979" t="s">
        <v>149</v>
      </c>
      <c r="B44" s="840" t="s">
        <v>148</v>
      </c>
      <c r="C44" s="497" t="s">
        <v>139</v>
      </c>
      <c r="D44" s="497"/>
      <c r="E44" s="497"/>
      <c r="F44" s="65">
        <f t="shared" ref="F44:I44" si="8">SUM(F36:F43)</f>
        <v>382.9</v>
      </c>
      <c r="G44" s="65">
        <f t="shared" ref="G44" si="9">SUM(G36:G43)</f>
        <v>394.90000000000003</v>
      </c>
      <c r="H44" s="65">
        <f t="shared" si="8"/>
        <v>421</v>
      </c>
      <c r="I44" s="65">
        <f t="shared" si="8"/>
        <v>426</v>
      </c>
      <c r="J44" s="851"/>
      <c r="K44" s="838"/>
      <c r="L44" s="838"/>
      <c r="M44" s="838"/>
    </row>
    <row r="45" spans="1:13" ht="16.5" customHeight="1" x14ac:dyDescent="0.2">
      <c r="A45" s="978" t="s">
        <v>149</v>
      </c>
      <c r="B45" s="497" t="s">
        <v>140</v>
      </c>
      <c r="C45" s="497"/>
      <c r="D45" s="497"/>
      <c r="E45" s="497"/>
      <c r="F45" s="65">
        <f t="shared" ref="F45:I45" si="10">+F44+F34</f>
        <v>2368.6999999999998</v>
      </c>
      <c r="G45" s="65">
        <f t="shared" ref="G45" si="11">+G44+G34</f>
        <v>2504.2999999999997</v>
      </c>
      <c r="H45" s="65">
        <f t="shared" si="10"/>
        <v>2651.7999999999997</v>
      </c>
      <c r="I45" s="65">
        <f t="shared" si="10"/>
        <v>2692.1</v>
      </c>
      <c r="J45" s="851"/>
      <c r="K45" s="838"/>
      <c r="L45" s="838"/>
      <c r="M45" s="838"/>
    </row>
    <row r="46" spans="1:13" ht="16.5" customHeight="1" x14ac:dyDescent="0.2">
      <c r="A46" s="265" t="s">
        <v>150</v>
      </c>
      <c r="B46" s="640" t="s">
        <v>877</v>
      </c>
      <c r="C46" s="640"/>
      <c r="D46" s="640"/>
      <c r="E46" s="640"/>
      <c r="F46" s="640"/>
      <c r="G46" s="640"/>
      <c r="H46" s="640"/>
      <c r="I46" s="640"/>
      <c r="J46" s="640"/>
      <c r="K46" s="640"/>
      <c r="L46" s="640"/>
      <c r="M46" s="640"/>
    </row>
    <row r="47" spans="1:13" ht="21" customHeight="1" x14ac:dyDescent="0.2">
      <c r="A47" s="265" t="s">
        <v>150</v>
      </c>
      <c r="B47" s="10" t="s">
        <v>147</v>
      </c>
      <c r="C47" s="640" t="s">
        <v>409</v>
      </c>
      <c r="D47" s="640"/>
      <c r="E47" s="640"/>
      <c r="F47" s="640"/>
      <c r="G47" s="640"/>
      <c r="H47" s="640"/>
      <c r="I47" s="640"/>
      <c r="J47" s="640"/>
      <c r="K47" s="640"/>
      <c r="L47" s="640"/>
      <c r="M47" s="640"/>
    </row>
    <row r="48" spans="1:13" ht="27" customHeight="1" x14ac:dyDescent="0.2">
      <c r="A48" s="275" t="s">
        <v>150</v>
      </c>
      <c r="B48" s="171" t="s">
        <v>147</v>
      </c>
      <c r="C48" s="218" t="s">
        <v>147</v>
      </c>
      <c r="D48" s="239" t="s">
        <v>68</v>
      </c>
      <c r="E48" s="175" t="s">
        <v>1</v>
      </c>
      <c r="F48" s="168">
        <v>11</v>
      </c>
      <c r="G48" s="892">
        <v>11</v>
      </c>
      <c r="H48" s="168">
        <v>11</v>
      </c>
      <c r="I48" s="168">
        <v>11</v>
      </c>
      <c r="J48" s="175" t="s">
        <v>129</v>
      </c>
      <c r="K48" s="237">
        <v>5</v>
      </c>
      <c r="L48" s="237">
        <v>5</v>
      </c>
      <c r="M48" s="237">
        <v>5</v>
      </c>
    </row>
    <row r="49" spans="1:13" ht="40.5" customHeight="1" x14ac:dyDescent="0.2">
      <c r="A49" s="276" t="s">
        <v>150</v>
      </c>
      <c r="B49" s="171" t="s">
        <v>147</v>
      </c>
      <c r="C49" s="218" t="s">
        <v>148</v>
      </c>
      <c r="D49" s="171" t="s">
        <v>411</v>
      </c>
      <c r="E49" s="140" t="s">
        <v>1</v>
      </c>
      <c r="F49" s="168">
        <v>5</v>
      </c>
      <c r="G49" s="892">
        <v>5</v>
      </c>
      <c r="H49" s="168">
        <v>5</v>
      </c>
      <c r="I49" s="168">
        <v>5</v>
      </c>
      <c r="J49" s="175" t="s">
        <v>415</v>
      </c>
      <c r="K49" s="237">
        <v>10</v>
      </c>
      <c r="L49" s="237">
        <v>10</v>
      </c>
      <c r="M49" s="237">
        <v>10</v>
      </c>
    </row>
    <row r="50" spans="1:13" ht="30.75" customHeight="1" x14ac:dyDescent="0.2">
      <c r="A50" s="275" t="s">
        <v>150</v>
      </c>
      <c r="B50" s="171" t="s">
        <v>147</v>
      </c>
      <c r="C50" s="218" t="s">
        <v>149</v>
      </c>
      <c r="D50" s="239" t="s">
        <v>686</v>
      </c>
      <c r="E50" s="140" t="s">
        <v>1</v>
      </c>
      <c r="F50" s="168">
        <v>16</v>
      </c>
      <c r="G50" s="892">
        <v>16</v>
      </c>
      <c r="H50" s="168">
        <v>20</v>
      </c>
      <c r="I50" s="168">
        <v>20</v>
      </c>
      <c r="J50" s="175" t="s">
        <v>30</v>
      </c>
      <c r="K50" s="237">
        <v>6</v>
      </c>
      <c r="L50" s="237">
        <v>6</v>
      </c>
      <c r="M50" s="237">
        <v>6</v>
      </c>
    </row>
    <row r="51" spans="1:13" ht="30.75" customHeight="1" x14ac:dyDescent="0.2">
      <c r="A51" s="275" t="s">
        <v>150</v>
      </c>
      <c r="B51" s="171" t="s">
        <v>147</v>
      </c>
      <c r="C51" s="218" t="s">
        <v>150</v>
      </c>
      <c r="D51" s="239" t="s">
        <v>410</v>
      </c>
      <c r="E51" s="140" t="s">
        <v>1</v>
      </c>
      <c r="F51" s="168">
        <v>3</v>
      </c>
      <c r="G51" s="892">
        <v>3</v>
      </c>
      <c r="H51" s="168">
        <v>3</v>
      </c>
      <c r="I51" s="168">
        <v>3</v>
      </c>
      <c r="J51" s="175" t="s">
        <v>30</v>
      </c>
      <c r="K51" s="237">
        <v>1</v>
      </c>
      <c r="L51" s="237">
        <v>1</v>
      </c>
      <c r="M51" s="237">
        <v>1</v>
      </c>
    </row>
    <row r="52" spans="1:13" s="199" customFormat="1" ht="36" customHeight="1" x14ac:dyDescent="0.2">
      <c r="A52" s="275" t="s">
        <v>150</v>
      </c>
      <c r="B52" s="171" t="s">
        <v>147</v>
      </c>
      <c r="C52" s="218" t="s">
        <v>151</v>
      </c>
      <c r="D52" s="239" t="s">
        <v>560</v>
      </c>
      <c r="E52" s="140" t="s">
        <v>1</v>
      </c>
      <c r="F52" s="168">
        <v>15</v>
      </c>
      <c r="G52" s="892">
        <v>15</v>
      </c>
      <c r="H52" s="168">
        <v>15</v>
      </c>
      <c r="I52" s="168">
        <v>15</v>
      </c>
      <c r="J52" s="175" t="s">
        <v>621</v>
      </c>
      <c r="K52" s="237">
        <v>1</v>
      </c>
      <c r="L52" s="237">
        <v>1</v>
      </c>
      <c r="M52" s="237">
        <v>1</v>
      </c>
    </row>
    <row r="53" spans="1:13" s="199" customFormat="1" ht="21.75" customHeight="1" x14ac:dyDescent="0.2">
      <c r="A53" s="658" t="s">
        <v>150</v>
      </c>
      <c r="B53" s="468" t="s">
        <v>147</v>
      </c>
      <c r="C53" s="468" t="s">
        <v>152</v>
      </c>
      <c r="D53" s="464" t="s">
        <v>561</v>
      </c>
      <c r="E53" s="140" t="s">
        <v>1</v>
      </c>
      <c r="F53" s="168">
        <v>7</v>
      </c>
      <c r="G53" s="892">
        <v>7</v>
      </c>
      <c r="H53" s="168">
        <v>7</v>
      </c>
      <c r="I53" s="168">
        <v>7</v>
      </c>
      <c r="J53" s="581" t="s">
        <v>562</v>
      </c>
      <c r="K53" s="473">
        <v>14</v>
      </c>
      <c r="L53" s="473">
        <v>14</v>
      </c>
      <c r="M53" s="473">
        <v>14</v>
      </c>
    </row>
    <row r="54" spans="1:13" s="199" customFormat="1" ht="21" customHeight="1" x14ac:dyDescent="0.2">
      <c r="A54" s="660"/>
      <c r="B54" s="469"/>
      <c r="C54" s="469"/>
      <c r="D54" s="465"/>
      <c r="E54" s="140" t="s">
        <v>4</v>
      </c>
      <c r="F54" s="168">
        <v>12</v>
      </c>
      <c r="G54" s="892">
        <v>12</v>
      </c>
      <c r="H54" s="168">
        <v>12</v>
      </c>
      <c r="I54" s="168">
        <v>12</v>
      </c>
      <c r="J54" s="582"/>
      <c r="K54" s="474"/>
      <c r="L54" s="474"/>
      <c r="M54" s="474"/>
    </row>
    <row r="55" spans="1:13" ht="20.25" customHeight="1" x14ac:dyDescent="0.2">
      <c r="A55" s="978" t="s">
        <v>150</v>
      </c>
      <c r="B55" s="840" t="s">
        <v>147</v>
      </c>
      <c r="C55" s="497" t="s">
        <v>139</v>
      </c>
      <c r="D55" s="497"/>
      <c r="E55" s="497"/>
      <c r="F55" s="65">
        <f>SUM(F48:F54)</f>
        <v>69</v>
      </c>
      <c r="G55" s="65">
        <f>SUM(G48:G54)</f>
        <v>69</v>
      </c>
      <c r="H55" s="65">
        <f>SUM(H48:H54)</f>
        <v>73</v>
      </c>
      <c r="I55" s="65">
        <f>SUM(I48:I54)</f>
        <v>73</v>
      </c>
      <c r="J55" s="851"/>
      <c r="K55" s="838"/>
      <c r="L55" s="838"/>
      <c r="M55" s="838"/>
    </row>
    <row r="56" spans="1:13" ht="15.75" customHeight="1" x14ac:dyDescent="0.2">
      <c r="A56" s="978" t="s">
        <v>150</v>
      </c>
      <c r="B56" s="497" t="s">
        <v>140</v>
      </c>
      <c r="C56" s="497"/>
      <c r="D56" s="497"/>
      <c r="E56" s="497"/>
      <c r="F56" s="65">
        <f t="shared" ref="F56:I56" si="12">+F55</f>
        <v>69</v>
      </c>
      <c r="G56" s="65">
        <f t="shared" ref="G56" si="13">+G55</f>
        <v>69</v>
      </c>
      <c r="H56" s="65">
        <f t="shared" ref="H56" si="14">+H55</f>
        <v>73</v>
      </c>
      <c r="I56" s="65">
        <f t="shared" si="12"/>
        <v>73</v>
      </c>
      <c r="J56" s="851"/>
      <c r="K56" s="838"/>
      <c r="L56" s="838"/>
      <c r="M56" s="838"/>
    </row>
    <row r="57" spans="1:13" ht="20.25" customHeight="1" x14ac:dyDescent="0.2">
      <c r="A57" s="272" t="s">
        <v>151</v>
      </c>
      <c r="B57" s="547" t="s">
        <v>412</v>
      </c>
      <c r="C57" s="663"/>
      <c r="D57" s="663"/>
      <c r="E57" s="663"/>
      <c r="F57" s="663"/>
      <c r="G57" s="663"/>
      <c r="H57" s="663"/>
      <c r="I57" s="663"/>
      <c r="J57" s="663"/>
      <c r="K57" s="663"/>
      <c r="L57" s="663"/>
      <c r="M57" s="663"/>
    </row>
    <row r="58" spans="1:13" ht="21" customHeight="1" x14ac:dyDescent="0.2">
      <c r="A58" s="277" t="s">
        <v>151</v>
      </c>
      <c r="B58" s="239" t="s">
        <v>147</v>
      </c>
      <c r="C58" s="640" t="s">
        <v>413</v>
      </c>
      <c r="D58" s="640"/>
      <c r="E58" s="640"/>
      <c r="F58" s="640"/>
      <c r="G58" s="640"/>
      <c r="H58" s="640"/>
      <c r="I58" s="640"/>
      <c r="J58" s="640"/>
      <c r="K58" s="640"/>
      <c r="L58" s="640"/>
      <c r="M58" s="640"/>
    </row>
    <row r="59" spans="1:13" ht="26.25" customHeight="1" x14ac:dyDescent="0.2">
      <c r="A59" s="489" t="s">
        <v>151</v>
      </c>
      <c r="B59" s="489" t="s">
        <v>147</v>
      </c>
      <c r="C59" s="489" t="s">
        <v>147</v>
      </c>
      <c r="D59" s="629" t="s">
        <v>414</v>
      </c>
      <c r="E59" s="140" t="s">
        <v>1</v>
      </c>
      <c r="F59" s="211">
        <v>27</v>
      </c>
      <c r="G59" s="893">
        <v>27</v>
      </c>
      <c r="H59" s="211">
        <v>27</v>
      </c>
      <c r="I59" s="211">
        <v>30</v>
      </c>
      <c r="J59" s="637" t="s">
        <v>30</v>
      </c>
      <c r="K59" s="633">
        <v>8</v>
      </c>
      <c r="L59" s="633">
        <v>12</v>
      </c>
      <c r="M59" s="633">
        <v>12</v>
      </c>
    </row>
    <row r="60" spans="1:13" ht="21" customHeight="1" x14ac:dyDescent="0.2">
      <c r="A60" s="489"/>
      <c r="B60" s="489"/>
      <c r="C60" s="489"/>
      <c r="D60" s="629"/>
      <c r="E60" s="140" t="s">
        <v>4</v>
      </c>
      <c r="F60" s="211">
        <v>4</v>
      </c>
      <c r="G60" s="893">
        <v>4</v>
      </c>
      <c r="H60" s="211">
        <v>4</v>
      </c>
      <c r="I60" s="211">
        <v>4.5</v>
      </c>
      <c r="J60" s="638"/>
      <c r="K60" s="633"/>
      <c r="L60" s="633"/>
      <c r="M60" s="633"/>
    </row>
    <row r="61" spans="1:13" ht="24" customHeight="1" x14ac:dyDescent="0.2">
      <c r="A61" s="489"/>
      <c r="B61" s="489"/>
      <c r="C61" s="489"/>
      <c r="D61" s="629"/>
      <c r="E61" s="140" t="s">
        <v>13</v>
      </c>
      <c r="F61" s="211">
        <v>1.5</v>
      </c>
      <c r="G61" s="893">
        <v>1.5</v>
      </c>
      <c r="H61" s="211">
        <v>1.5</v>
      </c>
      <c r="I61" s="211">
        <v>2</v>
      </c>
      <c r="J61" s="639"/>
      <c r="K61" s="633"/>
      <c r="L61" s="633"/>
      <c r="M61" s="633"/>
    </row>
    <row r="62" spans="1:13" ht="24.75" customHeight="1" x14ac:dyDescent="0.2">
      <c r="A62" s="649" t="s">
        <v>151</v>
      </c>
      <c r="B62" s="468" t="s">
        <v>147</v>
      </c>
      <c r="C62" s="468" t="s">
        <v>148</v>
      </c>
      <c r="D62" s="581" t="s">
        <v>171</v>
      </c>
      <c r="E62" s="140" t="s">
        <v>1</v>
      </c>
      <c r="F62" s="211">
        <v>25</v>
      </c>
      <c r="G62" s="893">
        <v>25</v>
      </c>
      <c r="H62" s="211">
        <v>25</v>
      </c>
      <c r="I62" s="211">
        <v>27</v>
      </c>
      <c r="J62" s="581" t="s">
        <v>199</v>
      </c>
      <c r="K62" s="647">
        <v>28</v>
      </c>
      <c r="L62" s="647">
        <v>28</v>
      </c>
      <c r="M62" s="647">
        <v>30</v>
      </c>
    </row>
    <row r="63" spans="1:13" ht="22.5" customHeight="1" x14ac:dyDescent="0.2">
      <c r="A63" s="650"/>
      <c r="B63" s="469"/>
      <c r="C63" s="469"/>
      <c r="D63" s="582"/>
      <c r="E63" s="140" t="s">
        <v>4</v>
      </c>
      <c r="F63" s="211">
        <v>24.5</v>
      </c>
      <c r="G63" s="893">
        <v>24.5</v>
      </c>
      <c r="H63" s="211">
        <v>24.5</v>
      </c>
      <c r="I63" s="211">
        <v>25</v>
      </c>
      <c r="J63" s="582"/>
      <c r="K63" s="648"/>
      <c r="L63" s="648"/>
      <c r="M63" s="648"/>
    </row>
    <row r="64" spans="1:13" ht="26.25" customHeight="1" x14ac:dyDescent="0.2">
      <c r="A64" s="635" t="s">
        <v>151</v>
      </c>
      <c r="B64" s="475" t="s">
        <v>147</v>
      </c>
      <c r="C64" s="475" t="s">
        <v>149</v>
      </c>
      <c r="D64" s="485" t="s">
        <v>241</v>
      </c>
      <c r="E64" s="140" t="s">
        <v>1</v>
      </c>
      <c r="F64" s="211">
        <v>36</v>
      </c>
      <c r="G64" s="893">
        <v>36</v>
      </c>
      <c r="H64" s="211">
        <v>29</v>
      </c>
      <c r="I64" s="211">
        <v>0</v>
      </c>
      <c r="J64" s="577" t="s">
        <v>30</v>
      </c>
      <c r="K64" s="630">
        <v>11</v>
      </c>
      <c r="L64" s="630">
        <v>4</v>
      </c>
      <c r="M64" s="630">
        <v>0</v>
      </c>
    </row>
    <row r="65" spans="1:13" ht="21.75" customHeight="1" x14ac:dyDescent="0.2">
      <c r="A65" s="635"/>
      <c r="B65" s="475"/>
      <c r="C65" s="475"/>
      <c r="D65" s="485"/>
      <c r="E65" s="140" t="s">
        <v>3</v>
      </c>
      <c r="F65" s="240">
        <v>290</v>
      </c>
      <c r="G65" s="922">
        <v>290</v>
      </c>
      <c r="H65" s="240">
        <v>145</v>
      </c>
      <c r="I65" s="240">
        <v>0</v>
      </c>
      <c r="J65" s="578"/>
      <c r="K65" s="630"/>
      <c r="L65" s="630"/>
      <c r="M65" s="630"/>
    </row>
    <row r="66" spans="1:13" ht="27.75" customHeight="1" x14ac:dyDescent="0.2">
      <c r="A66" s="475" t="s">
        <v>151</v>
      </c>
      <c r="B66" s="475" t="s">
        <v>147</v>
      </c>
      <c r="C66" s="475" t="s">
        <v>150</v>
      </c>
      <c r="D66" s="485" t="s">
        <v>755</v>
      </c>
      <c r="E66" s="140" t="s">
        <v>1</v>
      </c>
      <c r="F66" s="211">
        <v>19</v>
      </c>
      <c r="G66" s="893">
        <v>19</v>
      </c>
      <c r="H66" s="211">
        <v>20</v>
      </c>
      <c r="I66" s="211">
        <v>30</v>
      </c>
      <c r="J66" s="577" t="s">
        <v>941</v>
      </c>
      <c r="K66" s="630" t="s">
        <v>180</v>
      </c>
      <c r="L66" s="630">
        <v>10</v>
      </c>
      <c r="M66" s="630">
        <v>14</v>
      </c>
    </row>
    <row r="67" spans="1:13" ht="42.75" customHeight="1" x14ac:dyDescent="0.2">
      <c r="A67" s="475"/>
      <c r="B67" s="475"/>
      <c r="C67" s="475"/>
      <c r="D67" s="485"/>
      <c r="E67" s="220" t="s">
        <v>3</v>
      </c>
      <c r="F67" s="211">
        <v>10</v>
      </c>
      <c r="G67" s="893">
        <v>10</v>
      </c>
      <c r="H67" s="211">
        <v>350</v>
      </c>
      <c r="I67" s="211">
        <v>550</v>
      </c>
      <c r="J67" s="578"/>
      <c r="K67" s="630"/>
      <c r="L67" s="630"/>
      <c r="M67" s="630"/>
    </row>
    <row r="68" spans="1:13" ht="21" customHeight="1" x14ac:dyDescent="0.2">
      <c r="A68" s="468" t="s">
        <v>151</v>
      </c>
      <c r="B68" s="468" t="s">
        <v>147</v>
      </c>
      <c r="C68" s="468" t="s">
        <v>151</v>
      </c>
      <c r="D68" s="471" t="s">
        <v>277</v>
      </c>
      <c r="E68" s="220" t="s">
        <v>4</v>
      </c>
      <c r="F68" s="211">
        <v>0</v>
      </c>
      <c r="G68" s="893">
        <v>0</v>
      </c>
      <c r="H68" s="211">
        <v>0</v>
      </c>
      <c r="I68" s="211">
        <v>0</v>
      </c>
      <c r="J68" s="471" t="s">
        <v>496</v>
      </c>
      <c r="K68" s="647">
        <v>100</v>
      </c>
      <c r="L68" s="647">
        <v>100</v>
      </c>
      <c r="M68" s="647">
        <v>100</v>
      </c>
    </row>
    <row r="69" spans="1:13" ht="21" customHeight="1" x14ac:dyDescent="0.2">
      <c r="A69" s="469"/>
      <c r="B69" s="469"/>
      <c r="C69" s="469"/>
      <c r="D69" s="472"/>
      <c r="E69" s="220" t="s">
        <v>17</v>
      </c>
      <c r="F69" s="211">
        <v>32.799999999999997</v>
      </c>
      <c r="G69" s="893">
        <v>32</v>
      </c>
      <c r="H69" s="211">
        <v>32.799999999999997</v>
      </c>
      <c r="I69" s="211">
        <v>32.799999999999997</v>
      </c>
      <c r="J69" s="472"/>
      <c r="K69" s="648"/>
      <c r="L69" s="648"/>
      <c r="M69" s="648"/>
    </row>
    <row r="70" spans="1:13" ht="30.75" customHeight="1" x14ac:dyDescent="0.2">
      <c r="A70" s="218" t="s">
        <v>151</v>
      </c>
      <c r="B70" s="218" t="s">
        <v>147</v>
      </c>
      <c r="C70" s="218" t="s">
        <v>152</v>
      </c>
      <c r="D70" s="209" t="s">
        <v>563</v>
      </c>
      <c r="E70" s="220" t="s">
        <v>1</v>
      </c>
      <c r="F70" s="211">
        <v>10</v>
      </c>
      <c r="G70" s="893">
        <v>10</v>
      </c>
      <c r="H70" s="211">
        <v>10</v>
      </c>
      <c r="I70" s="211">
        <v>10</v>
      </c>
      <c r="J70" s="140" t="s">
        <v>564</v>
      </c>
      <c r="K70" s="172">
        <v>3</v>
      </c>
      <c r="L70" s="172">
        <v>3</v>
      </c>
      <c r="M70" s="172">
        <v>3</v>
      </c>
    </row>
    <row r="71" spans="1:13" ht="17.25" customHeight="1" x14ac:dyDescent="0.2">
      <c r="A71" s="979" t="s">
        <v>151</v>
      </c>
      <c r="B71" s="840" t="s">
        <v>147</v>
      </c>
      <c r="C71" s="497" t="s">
        <v>139</v>
      </c>
      <c r="D71" s="497"/>
      <c r="E71" s="497"/>
      <c r="F71" s="65">
        <f>SUM(F59:F70)</f>
        <v>479.8</v>
      </c>
      <c r="G71" s="65">
        <f>SUM(G59:G70)</f>
        <v>479</v>
      </c>
      <c r="H71" s="65">
        <f>SUM(H59:H70)</f>
        <v>668.8</v>
      </c>
      <c r="I71" s="65">
        <f>SUM(I59:I70)</f>
        <v>711.3</v>
      </c>
      <c r="J71" s="851"/>
      <c r="K71" s="838"/>
      <c r="L71" s="838"/>
      <c r="M71" s="838"/>
    </row>
    <row r="72" spans="1:13" ht="18.75" customHeight="1" x14ac:dyDescent="0.2">
      <c r="A72" s="978" t="s">
        <v>151</v>
      </c>
      <c r="B72" s="497" t="s">
        <v>140</v>
      </c>
      <c r="C72" s="497"/>
      <c r="D72" s="497"/>
      <c r="E72" s="497"/>
      <c r="F72" s="65">
        <f t="shared" ref="F72:I72" si="15">+F71</f>
        <v>479.8</v>
      </c>
      <c r="G72" s="65">
        <f t="shared" ref="G72" si="16">+G71</f>
        <v>479</v>
      </c>
      <c r="H72" s="65">
        <f t="shared" ref="H72" si="17">+H71</f>
        <v>668.8</v>
      </c>
      <c r="I72" s="65">
        <f t="shared" si="15"/>
        <v>711.3</v>
      </c>
      <c r="J72" s="851"/>
      <c r="K72" s="838"/>
      <c r="L72" s="838"/>
      <c r="M72" s="838"/>
    </row>
    <row r="73" spans="1:13" ht="15" customHeight="1" x14ac:dyDescent="0.2">
      <c r="A73" s="265" t="s">
        <v>152</v>
      </c>
      <c r="B73" s="547" t="s">
        <v>416</v>
      </c>
      <c r="C73" s="631"/>
      <c r="D73" s="631"/>
      <c r="E73" s="631"/>
      <c r="F73" s="631"/>
      <c r="G73" s="631"/>
      <c r="H73" s="631"/>
      <c r="I73" s="631"/>
      <c r="J73" s="631"/>
      <c r="K73" s="631"/>
      <c r="L73" s="631"/>
      <c r="M73" s="631"/>
    </row>
    <row r="74" spans="1:13" ht="18" customHeight="1" x14ac:dyDescent="0.2">
      <c r="A74" s="268" t="s">
        <v>152</v>
      </c>
      <c r="B74" s="10" t="s">
        <v>147</v>
      </c>
      <c r="C74" s="547" t="s">
        <v>417</v>
      </c>
      <c r="D74" s="631"/>
      <c r="E74" s="631"/>
      <c r="F74" s="631"/>
      <c r="G74" s="631"/>
      <c r="H74" s="631"/>
      <c r="I74" s="631"/>
      <c r="J74" s="631"/>
      <c r="K74" s="631"/>
      <c r="L74" s="631"/>
      <c r="M74" s="631"/>
    </row>
    <row r="75" spans="1:13" ht="23.25" customHeight="1" x14ac:dyDescent="0.2">
      <c r="A75" s="468" t="s">
        <v>152</v>
      </c>
      <c r="B75" s="489" t="s">
        <v>147</v>
      </c>
      <c r="C75" s="489" t="s">
        <v>147</v>
      </c>
      <c r="D75" s="598" t="s">
        <v>22</v>
      </c>
      <c r="E75" s="20" t="s">
        <v>17</v>
      </c>
      <c r="F75" s="211">
        <v>300</v>
      </c>
      <c r="G75" s="893">
        <v>300</v>
      </c>
      <c r="H75" s="211">
        <v>0</v>
      </c>
      <c r="I75" s="211">
        <v>0</v>
      </c>
      <c r="J75" s="598" t="s">
        <v>200</v>
      </c>
      <c r="K75" s="595">
        <v>100</v>
      </c>
      <c r="L75" s="595">
        <v>100</v>
      </c>
      <c r="M75" s="595">
        <v>100</v>
      </c>
    </row>
    <row r="76" spans="1:13" ht="23.25" customHeight="1" x14ac:dyDescent="0.2">
      <c r="A76" s="491"/>
      <c r="B76" s="489"/>
      <c r="C76" s="489"/>
      <c r="D76" s="598"/>
      <c r="E76" s="169" t="s">
        <v>1</v>
      </c>
      <c r="F76" s="211">
        <v>0</v>
      </c>
      <c r="G76" s="893">
        <v>0</v>
      </c>
      <c r="H76" s="211">
        <v>600</v>
      </c>
      <c r="I76" s="211">
        <v>600</v>
      </c>
      <c r="J76" s="598"/>
      <c r="K76" s="595"/>
      <c r="L76" s="595"/>
      <c r="M76" s="595"/>
    </row>
    <row r="77" spans="1:13" ht="32.25" customHeight="1" x14ac:dyDescent="0.2">
      <c r="A77" s="491"/>
      <c r="B77" s="489"/>
      <c r="C77" s="489"/>
      <c r="D77" s="598"/>
      <c r="E77" s="169" t="s">
        <v>14</v>
      </c>
      <c r="F77" s="211">
        <v>106</v>
      </c>
      <c r="G77" s="893">
        <v>106</v>
      </c>
      <c r="H77" s="211">
        <v>0</v>
      </c>
      <c r="I77" s="211">
        <v>0</v>
      </c>
      <c r="J77" s="598"/>
      <c r="K77" s="595"/>
      <c r="L77" s="595"/>
      <c r="M77" s="595"/>
    </row>
    <row r="78" spans="1:13" ht="25.5" customHeight="1" x14ac:dyDescent="0.2">
      <c r="A78" s="461" t="s">
        <v>152</v>
      </c>
      <c r="B78" s="475" t="s">
        <v>147</v>
      </c>
      <c r="C78" s="475" t="s">
        <v>148</v>
      </c>
      <c r="D78" s="598" t="s">
        <v>299</v>
      </c>
      <c r="E78" s="169" t="s">
        <v>1</v>
      </c>
      <c r="F78" s="211">
        <v>10</v>
      </c>
      <c r="G78" s="893">
        <v>10</v>
      </c>
      <c r="H78" s="211">
        <v>0</v>
      </c>
      <c r="I78" s="211">
        <v>0</v>
      </c>
      <c r="J78" s="629" t="s">
        <v>291</v>
      </c>
      <c r="K78" s="632">
        <v>1</v>
      </c>
      <c r="L78" s="632"/>
      <c r="M78" s="632"/>
    </row>
    <row r="79" spans="1:13" ht="24" customHeight="1" x14ac:dyDescent="0.2">
      <c r="A79" s="462"/>
      <c r="B79" s="475"/>
      <c r="C79" s="475"/>
      <c r="D79" s="598"/>
      <c r="E79" s="169" t="s">
        <v>14</v>
      </c>
      <c r="F79" s="211">
        <v>0</v>
      </c>
      <c r="G79" s="893">
        <v>0</v>
      </c>
      <c r="H79" s="211">
        <v>0</v>
      </c>
      <c r="I79" s="211">
        <v>0</v>
      </c>
      <c r="J79" s="629"/>
      <c r="K79" s="632"/>
      <c r="L79" s="632"/>
      <c r="M79" s="632"/>
    </row>
    <row r="80" spans="1:13" ht="24" customHeight="1" x14ac:dyDescent="0.2">
      <c r="A80" s="463"/>
      <c r="B80" s="475"/>
      <c r="C80" s="475"/>
      <c r="D80" s="598"/>
      <c r="E80" s="169" t="s">
        <v>3</v>
      </c>
      <c r="F80" s="211">
        <v>0</v>
      </c>
      <c r="G80" s="893">
        <v>0</v>
      </c>
      <c r="H80" s="211">
        <v>0</v>
      </c>
      <c r="I80" s="211">
        <v>0</v>
      </c>
      <c r="J80" s="629"/>
      <c r="K80" s="632"/>
      <c r="L80" s="632"/>
      <c r="M80" s="632"/>
    </row>
    <row r="81" spans="1:13" ht="38.25" customHeight="1" x14ac:dyDescent="0.2">
      <c r="A81" s="222" t="s">
        <v>152</v>
      </c>
      <c r="B81" s="218" t="s">
        <v>147</v>
      </c>
      <c r="C81" s="218" t="s">
        <v>149</v>
      </c>
      <c r="D81" s="209" t="s">
        <v>333</v>
      </c>
      <c r="E81" s="209" t="s">
        <v>1</v>
      </c>
      <c r="F81" s="211">
        <v>0</v>
      </c>
      <c r="G81" s="893">
        <v>0</v>
      </c>
      <c r="H81" s="211">
        <v>20</v>
      </c>
      <c r="I81" s="211">
        <v>20</v>
      </c>
      <c r="J81" s="170" t="s">
        <v>687</v>
      </c>
      <c r="K81" s="172"/>
      <c r="L81" s="172">
        <v>2</v>
      </c>
      <c r="M81" s="172">
        <v>2</v>
      </c>
    </row>
    <row r="82" spans="1:13" ht="31.5" customHeight="1" x14ac:dyDescent="0.2">
      <c r="A82" s="222" t="s">
        <v>152</v>
      </c>
      <c r="B82" s="218" t="s">
        <v>147</v>
      </c>
      <c r="C82" s="218" t="s">
        <v>150</v>
      </c>
      <c r="D82" s="169" t="s">
        <v>23</v>
      </c>
      <c r="E82" s="20" t="s">
        <v>1</v>
      </c>
      <c r="F82" s="211">
        <v>0</v>
      </c>
      <c r="G82" s="893">
        <v>0</v>
      </c>
      <c r="H82" s="211">
        <v>0</v>
      </c>
      <c r="I82" s="211">
        <v>15</v>
      </c>
      <c r="J82" s="170" t="s">
        <v>182</v>
      </c>
      <c r="K82" s="172"/>
      <c r="L82" s="172"/>
      <c r="M82" s="172">
        <v>100</v>
      </c>
    </row>
    <row r="83" spans="1:13" ht="24.75" customHeight="1" x14ac:dyDescent="0.2">
      <c r="A83" s="468" t="s">
        <v>152</v>
      </c>
      <c r="B83" s="468" t="s">
        <v>147</v>
      </c>
      <c r="C83" s="468" t="s">
        <v>151</v>
      </c>
      <c r="D83" s="471" t="s">
        <v>520</v>
      </c>
      <c r="E83" s="209" t="s">
        <v>1</v>
      </c>
      <c r="F83" s="211">
        <v>0</v>
      </c>
      <c r="G83" s="893">
        <v>14.6</v>
      </c>
      <c r="H83" s="211">
        <v>20</v>
      </c>
      <c r="I83" s="211">
        <v>0</v>
      </c>
      <c r="J83" s="581" t="s">
        <v>182</v>
      </c>
      <c r="K83" s="647">
        <v>100</v>
      </c>
      <c r="L83" s="647">
        <v>100</v>
      </c>
      <c r="M83" s="647"/>
    </row>
    <row r="84" spans="1:13" ht="23.25" customHeight="1" x14ac:dyDescent="0.2">
      <c r="A84" s="469"/>
      <c r="B84" s="469"/>
      <c r="C84" s="469"/>
      <c r="D84" s="472"/>
      <c r="E84" s="209" t="s">
        <v>14</v>
      </c>
      <c r="F84" s="211">
        <v>170</v>
      </c>
      <c r="G84" s="893">
        <v>170</v>
      </c>
      <c r="H84" s="211">
        <v>0</v>
      </c>
      <c r="I84" s="211">
        <v>0</v>
      </c>
      <c r="J84" s="582"/>
      <c r="K84" s="648"/>
      <c r="L84" s="648"/>
      <c r="M84" s="648"/>
    </row>
    <row r="85" spans="1:13" ht="54.75" customHeight="1" x14ac:dyDescent="0.2">
      <c r="A85" s="206" t="s">
        <v>152</v>
      </c>
      <c r="B85" s="206" t="s">
        <v>147</v>
      </c>
      <c r="C85" s="206" t="s">
        <v>152</v>
      </c>
      <c r="D85" s="166" t="s">
        <v>630</v>
      </c>
      <c r="E85" s="209" t="s">
        <v>1</v>
      </c>
      <c r="F85" s="211">
        <v>0</v>
      </c>
      <c r="G85" s="893">
        <v>0</v>
      </c>
      <c r="H85" s="211">
        <v>20</v>
      </c>
      <c r="I85" s="211">
        <v>100</v>
      </c>
      <c r="J85" s="209" t="s">
        <v>631</v>
      </c>
      <c r="K85" s="242"/>
      <c r="L85" s="207" t="s">
        <v>549</v>
      </c>
      <c r="M85" s="207" t="s">
        <v>549</v>
      </c>
    </row>
    <row r="86" spans="1:13" ht="39" customHeight="1" x14ac:dyDescent="0.2">
      <c r="A86" s="206" t="s">
        <v>152</v>
      </c>
      <c r="B86" s="206" t="s">
        <v>147</v>
      </c>
      <c r="C86" s="206" t="s">
        <v>153</v>
      </c>
      <c r="D86" s="166" t="s">
        <v>688</v>
      </c>
      <c r="E86" s="209" t="s">
        <v>1</v>
      </c>
      <c r="F86" s="211">
        <v>267.3</v>
      </c>
      <c r="G86" s="893">
        <v>267.3</v>
      </c>
      <c r="H86" s="211">
        <v>0</v>
      </c>
      <c r="I86" s="211">
        <v>0</v>
      </c>
      <c r="J86" s="209" t="s">
        <v>646</v>
      </c>
      <c r="K86" s="242">
        <v>1</v>
      </c>
      <c r="L86" s="207"/>
      <c r="M86" s="207"/>
    </row>
    <row r="87" spans="1:13" ht="27" customHeight="1" x14ac:dyDescent="0.2">
      <c r="A87" s="461" t="s">
        <v>152</v>
      </c>
      <c r="B87" s="461" t="s">
        <v>147</v>
      </c>
      <c r="C87" s="461" t="s">
        <v>154</v>
      </c>
      <c r="D87" s="466" t="s">
        <v>789</v>
      </c>
      <c r="E87" s="209" t="s">
        <v>1</v>
      </c>
      <c r="F87" s="211">
        <v>0</v>
      </c>
      <c r="G87" s="893">
        <v>0</v>
      </c>
      <c r="H87" s="211">
        <v>7.9</v>
      </c>
      <c r="I87" s="211">
        <v>0</v>
      </c>
      <c r="J87" s="466" t="s">
        <v>788</v>
      </c>
      <c r="K87" s="461"/>
      <c r="L87" s="461" t="s">
        <v>189</v>
      </c>
      <c r="M87" s="461"/>
    </row>
    <row r="88" spans="1:13" ht="24" customHeight="1" x14ac:dyDescent="0.2">
      <c r="A88" s="463"/>
      <c r="B88" s="463"/>
      <c r="C88" s="463"/>
      <c r="D88" s="467"/>
      <c r="E88" s="209" t="s">
        <v>17</v>
      </c>
      <c r="F88" s="211">
        <v>0</v>
      </c>
      <c r="G88" s="893">
        <v>0</v>
      </c>
      <c r="H88" s="211">
        <v>31.3</v>
      </c>
      <c r="I88" s="211">
        <v>0</v>
      </c>
      <c r="J88" s="467"/>
      <c r="K88" s="463"/>
      <c r="L88" s="463"/>
      <c r="M88" s="463"/>
    </row>
    <row r="89" spans="1:13" ht="17.25" customHeight="1" x14ac:dyDescent="0.2">
      <c r="A89" s="840" t="s">
        <v>152</v>
      </c>
      <c r="B89" s="840" t="s">
        <v>147</v>
      </c>
      <c r="C89" s="497" t="s">
        <v>139</v>
      </c>
      <c r="D89" s="497"/>
      <c r="E89" s="497"/>
      <c r="F89" s="278">
        <f>SUM(F75:F88)</f>
        <v>853.3</v>
      </c>
      <c r="G89" s="278">
        <f>SUM(G75:G88)</f>
        <v>867.90000000000009</v>
      </c>
      <c r="H89" s="278">
        <f>SUM(H75:H88)</f>
        <v>699.19999999999993</v>
      </c>
      <c r="I89" s="278">
        <f>SUM(I75:I88)</f>
        <v>735</v>
      </c>
      <c r="J89" s="845"/>
      <c r="K89" s="982"/>
      <c r="L89" s="982"/>
      <c r="M89" s="982"/>
    </row>
    <row r="90" spans="1:13" ht="16.5" customHeight="1" x14ac:dyDescent="0.2">
      <c r="A90" s="840" t="s">
        <v>152</v>
      </c>
      <c r="B90" s="497" t="s">
        <v>140</v>
      </c>
      <c r="C90" s="497"/>
      <c r="D90" s="497"/>
      <c r="E90" s="497"/>
      <c r="F90" s="278">
        <f t="shared" ref="F90:I90" si="18">+F89</f>
        <v>853.3</v>
      </c>
      <c r="G90" s="278">
        <f t="shared" ref="G90" si="19">+G89</f>
        <v>867.90000000000009</v>
      </c>
      <c r="H90" s="278">
        <f t="shared" si="18"/>
        <v>699.19999999999993</v>
      </c>
      <c r="I90" s="278">
        <f t="shared" si="18"/>
        <v>735</v>
      </c>
      <c r="J90" s="845"/>
      <c r="K90" s="982"/>
      <c r="L90" s="982"/>
      <c r="M90" s="982"/>
    </row>
    <row r="91" spans="1:13" ht="24" customHeight="1" x14ac:dyDescent="0.2">
      <c r="A91" s="636" t="s">
        <v>141</v>
      </c>
      <c r="B91" s="636"/>
      <c r="C91" s="636"/>
      <c r="D91" s="636"/>
      <c r="E91" s="636"/>
      <c r="F91" s="279">
        <f>+F90+F72+F56+F45+F26+F18</f>
        <v>5814.5</v>
      </c>
      <c r="G91" s="279">
        <f>+G90+G72+G56+G45+G26+G18</f>
        <v>6102.2</v>
      </c>
      <c r="H91" s="279">
        <f>+H90+H72+H56+H45+H26+H18</f>
        <v>6391.4</v>
      </c>
      <c r="I91" s="279">
        <f>+I90+I72+I56+I45+I26+I18</f>
        <v>6625</v>
      </c>
      <c r="J91" s="308"/>
      <c r="K91" s="280"/>
      <c r="L91" s="280"/>
      <c r="M91" s="280"/>
    </row>
    <row r="92" spans="1:13" ht="16.5" customHeight="1" x14ac:dyDescent="0.2">
      <c r="A92" s="478" t="s">
        <v>162</v>
      </c>
      <c r="B92" s="478"/>
      <c r="C92" s="478"/>
      <c r="D92" s="478"/>
      <c r="E92" s="478"/>
      <c r="F92" s="35"/>
      <c r="G92" s="35"/>
      <c r="H92" s="35"/>
      <c r="I92" s="35"/>
      <c r="J92" s="308"/>
      <c r="K92" s="281"/>
      <c r="L92" s="281"/>
      <c r="M92" s="281"/>
    </row>
    <row r="93" spans="1:13" ht="18" customHeight="1" x14ac:dyDescent="0.2">
      <c r="A93" s="661" t="s">
        <v>19</v>
      </c>
      <c r="B93" s="661"/>
      <c r="C93" s="661"/>
      <c r="D93" s="661"/>
      <c r="E93" s="661"/>
      <c r="F93" s="150">
        <f t="shared" ref="F93:I93" si="20">SUM(F94:F99)</f>
        <v>5457.4999999999991</v>
      </c>
      <c r="G93" s="150">
        <f t="shared" si="20"/>
        <v>5748.4000000000005</v>
      </c>
      <c r="H93" s="150">
        <f t="shared" si="20"/>
        <v>5839.4</v>
      </c>
      <c r="I93" s="150">
        <f t="shared" si="20"/>
        <v>6016.5</v>
      </c>
      <c r="J93" s="308"/>
      <c r="K93" s="282"/>
      <c r="L93" s="282"/>
      <c r="M93" s="282"/>
    </row>
    <row r="94" spans="1:13" ht="25.5" customHeight="1" x14ac:dyDescent="0.2">
      <c r="A94" s="477" t="s">
        <v>110</v>
      </c>
      <c r="B94" s="477"/>
      <c r="C94" s="477"/>
      <c r="D94" s="477"/>
      <c r="E94" s="477"/>
      <c r="F94" s="87">
        <f t="shared" ref="F94:I94" si="21">+F86+F85+F83+F82+F81+F78+F70+F66+F64+F62+F59+F53+F52+F51+F50+F49+F48+F43+F41+F40+F39+F38+F37+F36+F33+F32+F29+F24+F21+F15+F12+F87+F76</f>
        <v>4698.7999999999993</v>
      </c>
      <c r="G94" s="906">
        <f t="shared" si="21"/>
        <v>4997.8</v>
      </c>
      <c r="H94" s="87">
        <f t="shared" si="21"/>
        <v>5632.2999999999993</v>
      </c>
      <c r="I94" s="87">
        <f t="shared" si="21"/>
        <v>5840.7</v>
      </c>
      <c r="J94" s="308"/>
      <c r="K94" s="282"/>
      <c r="L94" s="282"/>
      <c r="M94" s="282"/>
    </row>
    <row r="95" spans="1:13" ht="14.25" customHeight="1" x14ac:dyDescent="0.2">
      <c r="A95" s="477" t="s">
        <v>175</v>
      </c>
      <c r="B95" s="477"/>
      <c r="C95" s="477"/>
      <c r="D95" s="477"/>
      <c r="E95" s="477"/>
      <c r="F95" s="88">
        <f>+F14+F22+F30+F69+F75+F88</f>
        <v>394.7</v>
      </c>
      <c r="G95" s="919">
        <f>+G14+G22+G30+G69+G75+G88</f>
        <v>386.6</v>
      </c>
      <c r="H95" s="88">
        <f>+H14+H22+H30+H69+H75+H88</f>
        <v>119.1</v>
      </c>
      <c r="I95" s="88">
        <f>+I14+I22+I30+I69+I75+I88</f>
        <v>87.8</v>
      </c>
      <c r="J95" s="308"/>
      <c r="K95" s="281"/>
      <c r="L95" s="281"/>
      <c r="M95" s="281"/>
    </row>
    <row r="96" spans="1:13" ht="14.25" customHeight="1" x14ac:dyDescent="0.2">
      <c r="A96" s="477" t="s">
        <v>111</v>
      </c>
      <c r="B96" s="477"/>
      <c r="C96" s="477"/>
      <c r="D96" s="477"/>
      <c r="E96" s="477"/>
      <c r="F96" s="36"/>
      <c r="G96" s="919"/>
      <c r="H96" s="36"/>
      <c r="I96" s="36"/>
      <c r="J96" s="308"/>
      <c r="K96" s="281"/>
      <c r="L96" s="281"/>
      <c r="M96" s="281"/>
    </row>
    <row r="97" spans="1:13" ht="14.25" customHeight="1" x14ac:dyDescent="0.2">
      <c r="A97" s="477" t="s">
        <v>112</v>
      </c>
      <c r="B97" s="477"/>
      <c r="C97" s="477"/>
      <c r="D97" s="477"/>
      <c r="E97" s="477"/>
      <c r="F97" s="88">
        <f>+F13+F23+F31</f>
        <v>88</v>
      </c>
      <c r="G97" s="919">
        <f>+G13+G23+G31</f>
        <v>88</v>
      </c>
      <c r="H97" s="88">
        <f>+H13+H23+H31</f>
        <v>88</v>
      </c>
      <c r="I97" s="88">
        <f>+I13+I23+I31</f>
        <v>88</v>
      </c>
      <c r="J97" s="308"/>
      <c r="K97" s="281"/>
      <c r="L97" s="281"/>
      <c r="M97" s="281"/>
    </row>
    <row r="98" spans="1:13" ht="14.25" customHeight="1" x14ac:dyDescent="0.2">
      <c r="A98" s="477" t="s">
        <v>115</v>
      </c>
      <c r="B98" s="477"/>
      <c r="C98" s="477"/>
      <c r="D98" s="477"/>
      <c r="E98" s="477"/>
      <c r="F98" s="88">
        <f>+F84+F77</f>
        <v>276</v>
      </c>
      <c r="G98" s="919">
        <f>+G84+G77</f>
        <v>276</v>
      </c>
      <c r="H98" s="88">
        <f>+H84+H77</f>
        <v>0</v>
      </c>
      <c r="I98" s="88">
        <f>+I84+I77</f>
        <v>0</v>
      </c>
      <c r="J98" s="308"/>
      <c r="K98" s="281"/>
      <c r="L98" s="281"/>
      <c r="M98" s="281"/>
    </row>
    <row r="99" spans="1:13" ht="14.25" customHeight="1" x14ac:dyDescent="0.2">
      <c r="A99" s="477" t="s">
        <v>116</v>
      </c>
      <c r="B99" s="477"/>
      <c r="C99" s="477"/>
      <c r="D99" s="477"/>
      <c r="E99" s="477"/>
      <c r="F99" s="36"/>
      <c r="G99" s="919"/>
      <c r="H99" s="36"/>
      <c r="I99" s="36"/>
      <c r="J99" s="308"/>
      <c r="K99" s="281"/>
      <c r="L99" s="281"/>
      <c r="M99" s="281"/>
    </row>
    <row r="100" spans="1:13" ht="16.5" customHeight="1" x14ac:dyDescent="0.2">
      <c r="A100" s="662" t="s">
        <v>18</v>
      </c>
      <c r="B100" s="662"/>
      <c r="C100" s="662"/>
      <c r="D100" s="662"/>
      <c r="E100" s="662"/>
      <c r="F100" s="150">
        <f t="shared" ref="F100:I100" si="22">SUM(F101:F104)</f>
        <v>357</v>
      </c>
      <c r="G100" s="150">
        <f t="shared" si="22"/>
        <v>353.8</v>
      </c>
      <c r="H100" s="150">
        <f t="shared" si="22"/>
        <v>552</v>
      </c>
      <c r="I100" s="150">
        <f t="shared" si="22"/>
        <v>608.5</v>
      </c>
      <c r="J100" s="308"/>
      <c r="K100" s="281"/>
      <c r="L100" s="281"/>
      <c r="M100" s="281"/>
    </row>
    <row r="101" spans="1:13" x14ac:dyDescent="0.2">
      <c r="A101" s="477" t="s">
        <v>113</v>
      </c>
      <c r="B101" s="477"/>
      <c r="C101" s="477"/>
      <c r="D101" s="477"/>
      <c r="E101" s="477"/>
      <c r="F101" s="88">
        <f t="shared" ref="F101:I101" si="23">+F65+F67+F80</f>
        <v>300</v>
      </c>
      <c r="G101" s="919">
        <f t="shared" ref="G101" si="24">+G65+G67+G80</f>
        <v>300</v>
      </c>
      <c r="H101" s="88">
        <f t="shared" si="23"/>
        <v>495</v>
      </c>
      <c r="I101" s="88">
        <f t="shared" si="23"/>
        <v>550</v>
      </c>
      <c r="J101" s="308"/>
      <c r="K101" s="281"/>
      <c r="L101" s="281"/>
      <c r="M101" s="281"/>
    </row>
    <row r="102" spans="1:13" x14ac:dyDescent="0.2">
      <c r="A102" s="477" t="s">
        <v>114</v>
      </c>
      <c r="B102" s="477"/>
      <c r="C102" s="477"/>
      <c r="D102" s="477"/>
      <c r="E102" s="477"/>
      <c r="F102" s="88">
        <f t="shared" ref="F102:I102" si="25">+F68+F63+F60+F54+F42+F16</f>
        <v>55.5</v>
      </c>
      <c r="G102" s="919">
        <f t="shared" ref="G102" si="26">+G68+G63+G60+G54+G42+G16</f>
        <v>52.3</v>
      </c>
      <c r="H102" s="88">
        <f t="shared" si="25"/>
        <v>55.5</v>
      </c>
      <c r="I102" s="88">
        <f t="shared" si="25"/>
        <v>56.5</v>
      </c>
      <c r="J102" s="308"/>
      <c r="K102" s="281"/>
      <c r="L102" s="281"/>
      <c r="M102" s="281"/>
    </row>
    <row r="103" spans="1:13" x14ac:dyDescent="0.2">
      <c r="A103" s="477" t="s">
        <v>117</v>
      </c>
      <c r="B103" s="477"/>
      <c r="C103" s="477"/>
      <c r="D103" s="477"/>
      <c r="E103" s="477"/>
      <c r="F103" s="88">
        <f>+F61</f>
        <v>1.5</v>
      </c>
      <c r="G103" s="919">
        <f>+G61</f>
        <v>1.5</v>
      </c>
      <c r="H103" s="88">
        <f>+H61</f>
        <v>1.5</v>
      </c>
      <c r="I103" s="88">
        <f>+I61</f>
        <v>2</v>
      </c>
      <c r="J103" s="308"/>
      <c r="K103" s="281"/>
      <c r="L103" s="281"/>
      <c r="M103" s="281"/>
    </row>
    <row r="104" spans="1:13" x14ac:dyDescent="0.2">
      <c r="A104" s="477" t="s">
        <v>118</v>
      </c>
      <c r="B104" s="477"/>
      <c r="C104" s="477"/>
      <c r="D104" s="477"/>
      <c r="E104" s="477"/>
      <c r="F104" s="36"/>
      <c r="G104" s="919"/>
      <c r="H104" s="36"/>
      <c r="I104" s="36"/>
      <c r="J104" s="308"/>
      <c r="K104" s="281"/>
      <c r="L104" s="281"/>
      <c r="M104" s="281"/>
    </row>
    <row r="105" spans="1:13" s="13" customFormat="1" x14ac:dyDescent="0.2">
      <c r="A105" s="476" t="s">
        <v>1074</v>
      </c>
      <c r="B105" s="476"/>
      <c r="C105" s="476"/>
      <c r="D105" s="476"/>
      <c r="E105" s="476"/>
      <c r="F105" s="476"/>
      <c r="G105" s="476"/>
      <c r="H105" s="476"/>
      <c r="I105" s="155"/>
      <c r="J105" s="44"/>
      <c r="K105" s="64"/>
      <c r="L105" s="64"/>
      <c r="M105" s="64"/>
    </row>
    <row r="106" spans="1:13" s="6" customFormat="1" x14ac:dyDescent="0.2">
      <c r="A106" s="261"/>
      <c r="B106" s="261"/>
      <c r="C106" s="262"/>
      <c r="D106" s="261"/>
      <c r="E106" s="263"/>
      <c r="F106" s="21"/>
      <c r="G106" s="417"/>
      <c r="H106" s="21"/>
      <c r="I106" s="21"/>
      <c r="J106" s="83"/>
      <c r="K106" s="111"/>
      <c r="L106" s="111"/>
      <c r="M106" s="111"/>
    </row>
  </sheetData>
  <mergeCells count="183">
    <mergeCell ref="A105:H105"/>
    <mergeCell ref="J83:J84"/>
    <mergeCell ref="K83:K84"/>
    <mergeCell ref="L83:L84"/>
    <mergeCell ref="K75:K77"/>
    <mergeCell ref="C74:M74"/>
    <mergeCell ref="A68:A69"/>
    <mergeCell ref="C21:C23"/>
    <mergeCell ref="L53:L54"/>
    <mergeCell ref="K21:K22"/>
    <mergeCell ref="J21:J22"/>
    <mergeCell ref="B21:B23"/>
    <mergeCell ref="B29:B31"/>
    <mergeCell ref="J41:J42"/>
    <mergeCell ref="C41:C42"/>
    <mergeCell ref="C55:E55"/>
    <mergeCell ref="A53:A54"/>
    <mergeCell ref="C44:E44"/>
    <mergeCell ref="C35:M35"/>
    <mergeCell ref="K29:K31"/>
    <mergeCell ref="B57:M57"/>
    <mergeCell ref="C58:M58"/>
    <mergeCell ref="B59:B61"/>
    <mergeCell ref="C34:D34"/>
    <mergeCell ref="L87:L88"/>
    <mergeCell ref="M87:M88"/>
    <mergeCell ref="C62:C63"/>
    <mergeCell ref="A104:E104"/>
    <mergeCell ref="A95:E95"/>
    <mergeCell ref="A97:E97"/>
    <mergeCell ref="A99:E99"/>
    <mergeCell ref="A93:E93"/>
    <mergeCell ref="A101:E101"/>
    <mergeCell ref="A94:E94"/>
    <mergeCell ref="A92:E92"/>
    <mergeCell ref="B90:E90"/>
    <mergeCell ref="A103:E103"/>
    <mergeCell ref="A102:E102"/>
    <mergeCell ref="A100:E100"/>
    <mergeCell ref="M83:M84"/>
    <mergeCell ref="B72:E72"/>
    <mergeCell ref="D83:D84"/>
    <mergeCell ref="C83:C84"/>
    <mergeCell ref="B83:B84"/>
    <mergeCell ref="D78:D80"/>
    <mergeCell ref="L78:L80"/>
    <mergeCell ref="K68:K69"/>
    <mergeCell ref="K87:K88"/>
    <mergeCell ref="K1:M1"/>
    <mergeCell ref="C89:E89"/>
    <mergeCell ref="A64:A65"/>
    <mergeCell ref="A15:A16"/>
    <mergeCell ref="C47:M47"/>
    <mergeCell ref="B10:M10"/>
    <mergeCell ref="D21:D23"/>
    <mergeCell ref="J29:J31"/>
    <mergeCell ref="C11:M11"/>
    <mergeCell ref="M15:M16"/>
    <mergeCell ref="D29:D31"/>
    <mergeCell ref="J15:J16"/>
    <mergeCell ref="B19:M19"/>
    <mergeCell ref="C20:M20"/>
    <mergeCell ref="M78:M80"/>
    <mergeCell ref="J4:M4"/>
    <mergeCell ref="E4:E8"/>
    <mergeCell ref="A83:A84"/>
    <mergeCell ref="A78:A80"/>
    <mergeCell ref="K78:K80"/>
    <mergeCell ref="A29:A31"/>
    <mergeCell ref="M53:M54"/>
    <mergeCell ref="M59:M61"/>
    <mergeCell ref="M21:M22"/>
    <mergeCell ref="A2:M2"/>
    <mergeCell ref="M36:M37"/>
    <mergeCell ref="B41:B42"/>
    <mergeCell ref="D41:D42"/>
    <mergeCell ref="B26:E26"/>
    <mergeCell ref="B15:B16"/>
    <mergeCell ref="B12:B14"/>
    <mergeCell ref="A3:M3"/>
    <mergeCell ref="A4:A8"/>
    <mergeCell ref="B4:B8"/>
    <mergeCell ref="M6:M8"/>
    <mergeCell ref="D12:D14"/>
    <mergeCell ref="D15:D16"/>
    <mergeCell ref="C17:E17"/>
    <mergeCell ref="J36:J37"/>
    <mergeCell ref="C15:C16"/>
    <mergeCell ref="A21:A23"/>
    <mergeCell ref="M13:M14"/>
    <mergeCell ref="F4:F8"/>
    <mergeCell ref="K6:K8"/>
    <mergeCell ref="M29:M31"/>
    <mergeCell ref="K15:K16"/>
    <mergeCell ref="C4:C8"/>
    <mergeCell ref="A12:A14"/>
    <mergeCell ref="D62:D63"/>
    <mergeCell ref="J62:J63"/>
    <mergeCell ref="M68:M69"/>
    <mergeCell ref="M66:M67"/>
    <mergeCell ref="L62:L63"/>
    <mergeCell ref="M62:M63"/>
    <mergeCell ref="K66:K67"/>
    <mergeCell ref="K62:K63"/>
    <mergeCell ref="D64:D65"/>
    <mergeCell ref="D66:D67"/>
    <mergeCell ref="J66:J67"/>
    <mergeCell ref="A62:A63"/>
    <mergeCell ref="A87:A88"/>
    <mergeCell ref="B87:B88"/>
    <mergeCell ref="C87:C88"/>
    <mergeCell ref="B75:B77"/>
    <mergeCell ref="C75:C77"/>
    <mergeCell ref="D87:D88"/>
    <mergeCell ref="M64:M65"/>
    <mergeCell ref="K64:K65"/>
    <mergeCell ref="L64:L65"/>
    <mergeCell ref="L68:L69"/>
    <mergeCell ref="L75:L77"/>
    <mergeCell ref="K53:K54"/>
    <mergeCell ref="B62:B63"/>
    <mergeCell ref="J5:J8"/>
    <mergeCell ref="B45:E45"/>
    <mergeCell ref="B46:M46"/>
    <mergeCell ref="M41:M42"/>
    <mergeCell ref="A9:M9"/>
    <mergeCell ref="J13:J14"/>
    <mergeCell ref="L59:L61"/>
    <mergeCell ref="K59:K61"/>
    <mergeCell ref="K41:K42"/>
    <mergeCell ref="C28:M28"/>
    <mergeCell ref="C12:C14"/>
    <mergeCell ref="K36:K37"/>
    <mergeCell ref="C25:E25"/>
    <mergeCell ref="D4:D8"/>
    <mergeCell ref="I4:I8"/>
    <mergeCell ref="H4:H8"/>
    <mergeCell ref="B27:M27"/>
    <mergeCell ref="A41:A42"/>
    <mergeCell ref="B64:B65"/>
    <mergeCell ref="B78:B80"/>
    <mergeCell ref="A75:A77"/>
    <mergeCell ref="A96:E96"/>
    <mergeCell ref="A98:E98"/>
    <mergeCell ref="A91:E91"/>
    <mergeCell ref="J75:J77"/>
    <mergeCell ref="C64:C65"/>
    <mergeCell ref="D68:D69"/>
    <mergeCell ref="C68:C69"/>
    <mergeCell ref="A59:A61"/>
    <mergeCell ref="B56:E56"/>
    <mergeCell ref="J59:J61"/>
    <mergeCell ref="D59:D61"/>
    <mergeCell ref="J68:J69"/>
    <mergeCell ref="A66:A67"/>
    <mergeCell ref="J87:J88"/>
    <mergeCell ref="D53:D54"/>
    <mergeCell ref="C53:C54"/>
    <mergeCell ref="B53:B54"/>
    <mergeCell ref="C59:C61"/>
    <mergeCell ref="J53:J54"/>
    <mergeCell ref="C71:E71"/>
    <mergeCell ref="B68:B69"/>
    <mergeCell ref="J78:J80"/>
    <mergeCell ref="D75:D77"/>
    <mergeCell ref="L66:L67"/>
    <mergeCell ref="B73:M73"/>
    <mergeCell ref="M75:M77"/>
    <mergeCell ref="C78:C80"/>
    <mergeCell ref="B66:B67"/>
    <mergeCell ref="C66:C67"/>
    <mergeCell ref="K13:K14"/>
    <mergeCell ref="C29:C31"/>
    <mergeCell ref="L6:L8"/>
    <mergeCell ref="L13:L14"/>
    <mergeCell ref="L15:L16"/>
    <mergeCell ref="L21:L22"/>
    <mergeCell ref="L29:L31"/>
    <mergeCell ref="L36:L37"/>
    <mergeCell ref="L41:L42"/>
    <mergeCell ref="G4:G8"/>
    <mergeCell ref="B18:E18"/>
    <mergeCell ref="J64:J65"/>
  </mergeCells>
  <phoneticPr fontId="15" type="noConversion"/>
  <pageMargins left="0.19685039370078741" right="0.19685039370078741" top="0.19685039370078741" bottom="0.19685039370078741" header="0" footer="0"/>
  <pageSetup paperSize="9" scale="94"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pageSetUpPr fitToPage="1"/>
  </sheetPr>
  <dimension ref="A1:M63"/>
  <sheetViews>
    <sheetView zoomScale="85" zoomScaleNormal="85" workbookViewId="0">
      <pane ySplit="8" topLeftCell="A9" activePane="bottomLeft" state="frozen"/>
      <selection activeCell="H12" sqref="H12:H18"/>
      <selection pane="bottomLeft" activeCell="J15" sqref="J15"/>
    </sheetView>
  </sheetViews>
  <sheetFormatPr defaultColWidth="9.140625" defaultRowHeight="12.75" x14ac:dyDescent="0.2"/>
  <cols>
    <col min="1" max="1" width="3.42578125" style="261" customWidth="1"/>
    <col min="2" max="2" width="3.7109375" style="261" customWidth="1"/>
    <col min="3" max="3" width="3.5703125" style="309" customWidth="1"/>
    <col min="4" max="4" width="41.140625" style="261" customWidth="1"/>
    <col min="5" max="5" width="7.140625" style="263" customWidth="1"/>
    <col min="6" max="6" width="13.28515625" style="83" customWidth="1"/>
    <col min="7" max="9" width="12.28515625" style="83" customWidth="1"/>
    <col min="10" max="10" width="29.5703125" style="83" customWidth="1"/>
    <col min="11" max="13" width="5.42578125" style="111" customWidth="1"/>
    <col min="14" max="16384" width="9.140625" style="83"/>
  </cols>
  <sheetData>
    <row r="1" spans="1:13" ht="18" customHeight="1" x14ac:dyDescent="0.2">
      <c r="K1" s="721" t="s">
        <v>871</v>
      </c>
      <c r="L1" s="721"/>
      <c r="M1" s="721"/>
    </row>
    <row r="2" spans="1:13" ht="41.25" customHeight="1" x14ac:dyDescent="0.2">
      <c r="A2" s="514" t="s">
        <v>719</v>
      </c>
      <c r="B2" s="514"/>
      <c r="C2" s="514"/>
      <c r="D2" s="514"/>
      <c r="E2" s="514"/>
      <c r="F2" s="514"/>
      <c r="G2" s="514"/>
      <c r="H2" s="514"/>
      <c r="I2" s="514"/>
      <c r="J2" s="514"/>
      <c r="K2" s="514"/>
      <c r="L2" s="514"/>
      <c r="M2" s="514"/>
    </row>
    <row r="3" spans="1:13" ht="17.25" customHeight="1" x14ac:dyDescent="0.2">
      <c r="A3" s="310"/>
      <c r="B3" s="310"/>
      <c r="C3" s="310"/>
      <c r="D3" s="310"/>
      <c r="E3" s="937"/>
      <c r="F3" s="923"/>
      <c r="G3" s="923"/>
      <c r="H3" s="923"/>
      <c r="I3" s="923"/>
      <c r="J3" s="620" t="s">
        <v>235</v>
      </c>
      <c r="K3" s="620"/>
      <c r="L3" s="620"/>
      <c r="M3" s="620"/>
    </row>
    <row r="4" spans="1:13" s="108" customFormat="1" ht="23.25" customHeight="1" x14ac:dyDescent="0.2">
      <c r="A4" s="618" t="s">
        <v>133</v>
      </c>
      <c r="B4" s="618" t="s">
        <v>134</v>
      </c>
      <c r="C4" s="618" t="s">
        <v>135</v>
      </c>
      <c r="D4" s="621" t="s">
        <v>136</v>
      </c>
      <c r="E4" s="618" t="s">
        <v>132</v>
      </c>
      <c r="F4" s="607" t="s">
        <v>1080</v>
      </c>
      <c r="G4" s="898" t="s">
        <v>919</v>
      </c>
      <c r="H4" s="607" t="s">
        <v>551</v>
      </c>
      <c r="I4" s="607" t="s">
        <v>712</v>
      </c>
      <c r="J4" s="607" t="s">
        <v>137</v>
      </c>
      <c r="K4" s="607"/>
      <c r="L4" s="607"/>
      <c r="M4" s="607"/>
    </row>
    <row r="5" spans="1:13" s="108" customFormat="1" ht="12.75" hidden="1" customHeight="1" x14ac:dyDescent="0.2">
      <c r="A5" s="618"/>
      <c r="B5" s="618"/>
      <c r="C5" s="618"/>
      <c r="D5" s="621"/>
      <c r="E5" s="618"/>
      <c r="F5" s="607"/>
      <c r="G5" s="898"/>
      <c r="H5" s="607"/>
      <c r="I5" s="607"/>
      <c r="J5" s="607" t="s">
        <v>138</v>
      </c>
      <c r="K5" s="298"/>
      <c r="L5" s="298"/>
      <c r="M5" s="298"/>
    </row>
    <row r="6" spans="1:13" s="108" customFormat="1" ht="15" customHeight="1" x14ac:dyDescent="0.2">
      <c r="A6" s="618"/>
      <c r="B6" s="618"/>
      <c r="C6" s="618"/>
      <c r="D6" s="621"/>
      <c r="E6" s="618"/>
      <c r="F6" s="607"/>
      <c r="G6" s="898"/>
      <c r="H6" s="607"/>
      <c r="I6" s="607"/>
      <c r="J6" s="607"/>
      <c r="K6" s="619" t="s">
        <v>507</v>
      </c>
      <c r="L6" s="619" t="s">
        <v>552</v>
      </c>
      <c r="M6" s="619" t="s">
        <v>713</v>
      </c>
    </row>
    <row r="7" spans="1:13" s="108" customFormat="1" ht="39" customHeight="1" x14ac:dyDescent="0.2">
      <c r="A7" s="618"/>
      <c r="B7" s="618"/>
      <c r="C7" s="618"/>
      <c r="D7" s="621"/>
      <c r="E7" s="618"/>
      <c r="F7" s="607"/>
      <c r="G7" s="898"/>
      <c r="H7" s="607"/>
      <c r="I7" s="607"/>
      <c r="J7" s="607"/>
      <c r="K7" s="619"/>
      <c r="L7" s="619"/>
      <c r="M7" s="619"/>
    </row>
    <row r="8" spans="1:13" s="108" customFormat="1" ht="48.75" customHeight="1" x14ac:dyDescent="0.2">
      <c r="A8" s="618"/>
      <c r="B8" s="618"/>
      <c r="C8" s="618"/>
      <c r="D8" s="621"/>
      <c r="E8" s="618"/>
      <c r="F8" s="607"/>
      <c r="G8" s="898"/>
      <c r="H8" s="607"/>
      <c r="I8" s="607"/>
      <c r="J8" s="607"/>
      <c r="K8" s="619"/>
      <c r="L8" s="619"/>
      <c r="M8" s="619"/>
    </row>
    <row r="9" spans="1:13" s="108" customFormat="1" ht="31.5" customHeight="1" x14ac:dyDescent="0.2">
      <c r="A9" s="586" t="s">
        <v>263</v>
      </c>
      <c r="B9" s="586"/>
      <c r="C9" s="586"/>
      <c r="D9" s="586"/>
      <c r="E9" s="586"/>
      <c r="F9" s="586"/>
      <c r="G9" s="586"/>
      <c r="H9" s="586"/>
      <c r="I9" s="586"/>
      <c r="J9" s="586"/>
      <c r="K9" s="200"/>
      <c r="L9" s="200"/>
      <c r="M9" s="200"/>
    </row>
    <row r="10" spans="1:13" s="108" customFormat="1" ht="15" customHeight="1" x14ac:dyDescent="0.2">
      <c r="A10" s="84" t="s">
        <v>147</v>
      </c>
      <c r="B10" s="617" t="s">
        <v>388</v>
      </c>
      <c r="C10" s="617"/>
      <c r="D10" s="617"/>
      <c r="E10" s="617"/>
      <c r="F10" s="617"/>
      <c r="G10" s="617"/>
      <c r="H10" s="617"/>
      <c r="I10" s="617"/>
      <c r="J10" s="617"/>
      <c r="K10" s="201"/>
      <c r="L10" s="201"/>
      <c r="M10" s="201"/>
    </row>
    <row r="11" spans="1:13" s="108" customFormat="1" ht="18" customHeight="1" x14ac:dyDescent="0.2">
      <c r="A11" s="84" t="s">
        <v>147</v>
      </c>
      <c r="B11" s="228" t="s">
        <v>147</v>
      </c>
      <c r="C11" s="617" t="s">
        <v>246</v>
      </c>
      <c r="D11" s="617"/>
      <c r="E11" s="617"/>
      <c r="F11" s="617"/>
      <c r="G11" s="617"/>
      <c r="H11" s="617"/>
      <c r="I11" s="617"/>
      <c r="J11" s="617"/>
      <c r="K11" s="201"/>
      <c r="L11" s="201"/>
      <c r="M11" s="201"/>
    </row>
    <row r="12" spans="1:13" ht="67.5" customHeight="1" x14ac:dyDescent="0.2">
      <c r="A12" s="571" t="s">
        <v>147</v>
      </c>
      <c r="B12" s="571" t="s">
        <v>147</v>
      </c>
      <c r="C12" s="571" t="s">
        <v>147</v>
      </c>
      <c r="D12" s="233" t="s">
        <v>391</v>
      </c>
      <c r="E12" s="533" t="s">
        <v>1</v>
      </c>
      <c r="F12" s="745">
        <v>85</v>
      </c>
      <c r="G12" s="932">
        <v>80.400000000000006</v>
      </c>
      <c r="H12" s="745">
        <v>88</v>
      </c>
      <c r="I12" s="745">
        <v>75</v>
      </c>
      <c r="J12" s="615" t="s">
        <v>484</v>
      </c>
      <c r="K12" s="627">
        <v>9.5</v>
      </c>
      <c r="L12" s="627">
        <v>10</v>
      </c>
      <c r="M12" s="627">
        <v>10.5</v>
      </c>
    </row>
    <row r="13" spans="1:13" ht="32.25" customHeight="1" x14ac:dyDescent="0.2">
      <c r="A13" s="571"/>
      <c r="B13" s="571"/>
      <c r="C13" s="571"/>
      <c r="D13" s="132" t="s">
        <v>502</v>
      </c>
      <c r="E13" s="608"/>
      <c r="F13" s="746"/>
      <c r="G13" s="933"/>
      <c r="H13" s="746"/>
      <c r="I13" s="746"/>
      <c r="J13" s="796"/>
      <c r="K13" s="938"/>
      <c r="L13" s="938"/>
      <c r="M13" s="938"/>
    </row>
    <row r="14" spans="1:13" ht="26.25" customHeight="1" x14ac:dyDescent="0.2">
      <c r="A14" s="571"/>
      <c r="B14" s="571"/>
      <c r="C14" s="571"/>
      <c r="D14" s="132" t="s">
        <v>392</v>
      </c>
      <c r="E14" s="608"/>
      <c r="F14" s="746"/>
      <c r="G14" s="933"/>
      <c r="H14" s="746"/>
      <c r="I14" s="746"/>
      <c r="J14" s="616"/>
      <c r="K14" s="628"/>
      <c r="L14" s="628"/>
      <c r="M14" s="628"/>
    </row>
    <row r="15" spans="1:13" ht="68.25" customHeight="1" x14ac:dyDescent="0.2">
      <c r="A15" s="571"/>
      <c r="B15" s="571"/>
      <c r="C15" s="571"/>
      <c r="D15" s="132" t="s">
        <v>394</v>
      </c>
      <c r="E15" s="533" t="s">
        <v>13</v>
      </c>
      <c r="F15" s="924">
        <v>4</v>
      </c>
      <c r="G15" s="932">
        <v>4</v>
      </c>
      <c r="H15" s="924">
        <v>4</v>
      </c>
      <c r="I15" s="924">
        <v>4</v>
      </c>
      <c r="J15" s="176" t="s">
        <v>503</v>
      </c>
      <c r="K15" s="177">
        <v>160</v>
      </c>
      <c r="L15" s="177">
        <v>160</v>
      </c>
      <c r="M15" s="177">
        <v>160</v>
      </c>
    </row>
    <row r="16" spans="1:13" ht="28.5" customHeight="1" x14ac:dyDescent="0.2">
      <c r="A16" s="571"/>
      <c r="B16" s="571"/>
      <c r="C16" s="571"/>
      <c r="D16" s="132" t="s">
        <v>471</v>
      </c>
      <c r="E16" s="608"/>
      <c r="F16" s="925"/>
      <c r="G16" s="933"/>
      <c r="H16" s="925"/>
      <c r="I16" s="925"/>
      <c r="J16" s="176" t="s">
        <v>230</v>
      </c>
      <c r="K16" s="177">
        <v>4</v>
      </c>
      <c r="L16" s="177">
        <v>4</v>
      </c>
      <c r="M16" s="177">
        <v>4</v>
      </c>
    </row>
    <row r="17" spans="1:13" ht="33" customHeight="1" x14ac:dyDescent="0.2">
      <c r="A17" s="571"/>
      <c r="B17" s="571"/>
      <c r="C17" s="571"/>
      <c r="D17" s="132" t="s">
        <v>393</v>
      </c>
      <c r="E17" s="534"/>
      <c r="F17" s="926"/>
      <c r="G17" s="934"/>
      <c r="H17" s="926"/>
      <c r="I17" s="926"/>
      <c r="J17" s="176" t="s">
        <v>567</v>
      </c>
      <c r="K17" s="177">
        <v>1390</v>
      </c>
      <c r="L17" s="177">
        <v>1390</v>
      </c>
      <c r="M17" s="177">
        <v>1390</v>
      </c>
    </row>
    <row r="18" spans="1:13" ht="17.25" customHeight="1" x14ac:dyDescent="0.2">
      <c r="A18" s="163" t="s">
        <v>147</v>
      </c>
      <c r="B18" s="159" t="s">
        <v>147</v>
      </c>
      <c r="C18" s="584" t="s">
        <v>139</v>
      </c>
      <c r="D18" s="584"/>
      <c r="E18" s="584"/>
      <c r="F18" s="259">
        <f>SUM(F12:F17)</f>
        <v>89</v>
      </c>
      <c r="G18" s="259">
        <f>SUM(G12:G17)</f>
        <v>84.4</v>
      </c>
      <c r="H18" s="259">
        <f>SUM(H12:H17)</f>
        <v>92</v>
      </c>
      <c r="I18" s="259">
        <f>SUM(I12:I17)</f>
        <v>79</v>
      </c>
      <c r="J18" s="251"/>
      <c r="K18" s="248"/>
      <c r="L18" s="248"/>
      <c r="M18" s="248"/>
    </row>
    <row r="19" spans="1:13" ht="17.25" customHeight="1" x14ac:dyDescent="0.2">
      <c r="A19" s="84" t="s">
        <v>147</v>
      </c>
      <c r="B19" s="584" t="s">
        <v>140</v>
      </c>
      <c r="C19" s="584"/>
      <c r="D19" s="584"/>
      <c r="E19" s="584"/>
      <c r="F19" s="259">
        <f t="shared" ref="F19:I19" si="0">+F18</f>
        <v>89</v>
      </c>
      <c r="G19" s="259">
        <f t="shared" ref="G19" si="1">+G18</f>
        <v>84.4</v>
      </c>
      <c r="H19" s="259">
        <f t="shared" ref="H19" si="2">+H18</f>
        <v>92</v>
      </c>
      <c r="I19" s="259">
        <f t="shared" si="0"/>
        <v>79</v>
      </c>
      <c r="J19" s="251"/>
      <c r="K19" s="248"/>
      <c r="L19" s="248"/>
      <c r="M19" s="248"/>
    </row>
    <row r="20" spans="1:13" ht="17.25" customHeight="1" x14ac:dyDescent="0.2">
      <c r="A20" s="84" t="s">
        <v>148</v>
      </c>
      <c r="B20" s="617" t="s">
        <v>395</v>
      </c>
      <c r="C20" s="617"/>
      <c r="D20" s="617"/>
      <c r="E20" s="617"/>
      <c r="F20" s="617"/>
      <c r="G20" s="617"/>
      <c r="H20" s="617"/>
      <c r="I20" s="617"/>
      <c r="J20" s="617"/>
      <c r="K20" s="248"/>
      <c r="L20" s="248"/>
      <c r="M20" s="248"/>
    </row>
    <row r="21" spans="1:13" ht="21.75" customHeight="1" x14ac:dyDescent="0.2">
      <c r="A21" s="84" t="s">
        <v>148</v>
      </c>
      <c r="B21" s="228" t="s">
        <v>147</v>
      </c>
      <c r="C21" s="617" t="s">
        <v>386</v>
      </c>
      <c r="D21" s="617"/>
      <c r="E21" s="617"/>
      <c r="F21" s="617"/>
      <c r="G21" s="617"/>
      <c r="H21" s="617"/>
      <c r="I21" s="617"/>
      <c r="J21" s="617"/>
      <c r="K21" s="201"/>
      <c r="L21" s="201"/>
      <c r="M21" s="201"/>
    </row>
    <row r="22" spans="1:13" ht="72.75" customHeight="1" x14ac:dyDescent="0.2">
      <c r="A22" s="245" t="s">
        <v>148</v>
      </c>
      <c r="B22" s="245" t="s">
        <v>148</v>
      </c>
      <c r="C22" s="245" t="s">
        <v>147</v>
      </c>
      <c r="D22" s="159" t="s">
        <v>796</v>
      </c>
      <c r="E22" s="251" t="s">
        <v>1</v>
      </c>
      <c r="F22" s="63">
        <v>6</v>
      </c>
      <c r="G22" s="902">
        <v>6</v>
      </c>
      <c r="H22" s="63">
        <v>6</v>
      </c>
      <c r="I22" s="63">
        <v>6</v>
      </c>
      <c r="J22" s="176" t="s">
        <v>797</v>
      </c>
      <c r="K22" s="177">
        <v>1</v>
      </c>
      <c r="L22" s="177">
        <v>1</v>
      </c>
      <c r="M22" s="177">
        <v>1</v>
      </c>
    </row>
    <row r="23" spans="1:13" ht="34.5" customHeight="1" x14ac:dyDescent="0.2">
      <c r="A23" s="571" t="s">
        <v>148</v>
      </c>
      <c r="B23" s="571" t="s">
        <v>147</v>
      </c>
      <c r="C23" s="571" t="s">
        <v>148</v>
      </c>
      <c r="D23" s="666" t="s">
        <v>247</v>
      </c>
      <c r="E23" s="246" t="s">
        <v>1</v>
      </c>
      <c r="F23" s="85">
        <v>50</v>
      </c>
      <c r="G23" s="899">
        <v>50</v>
      </c>
      <c r="H23" s="85">
        <v>60</v>
      </c>
      <c r="I23" s="85">
        <v>60</v>
      </c>
      <c r="J23" s="666" t="s">
        <v>689</v>
      </c>
      <c r="K23" s="939">
        <v>5</v>
      </c>
      <c r="L23" s="939">
        <v>3</v>
      </c>
      <c r="M23" s="939">
        <v>3</v>
      </c>
    </row>
    <row r="24" spans="1:13" ht="30.75" customHeight="1" x14ac:dyDescent="0.2">
      <c r="A24" s="571"/>
      <c r="B24" s="571"/>
      <c r="C24" s="571"/>
      <c r="D24" s="666"/>
      <c r="E24" s="246" t="s">
        <v>13</v>
      </c>
      <c r="F24" s="85">
        <v>10</v>
      </c>
      <c r="G24" s="899">
        <v>13</v>
      </c>
      <c r="H24" s="85">
        <v>10</v>
      </c>
      <c r="I24" s="85">
        <v>10</v>
      </c>
      <c r="J24" s="666"/>
      <c r="K24" s="939"/>
      <c r="L24" s="939"/>
      <c r="M24" s="939"/>
    </row>
    <row r="25" spans="1:13" ht="121.5" customHeight="1" x14ac:dyDescent="0.2">
      <c r="A25" s="245" t="s">
        <v>148</v>
      </c>
      <c r="B25" s="245" t="s">
        <v>148</v>
      </c>
      <c r="C25" s="245" t="s">
        <v>149</v>
      </c>
      <c r="D25" s="229" t="s">
        <v>799</v>
      </c>
      <c r="E25" s="246" t="s">
        <v>1</v>
      </c>
      <c r="F25" s="927">
        <v>80</v>
      </c>
      <c r="G25" s="931">
        <v>80</v>
      </c>
      <c r="H25" s="927">
        <v>110</v>
      </c>
      <c r="I25" s="927">
        <v>150</v>
      </c>
      <c r="J25" s="229" t="s">
        <v>268</v>
      </c>
      <c r="K25" s="248">
        <v>6</v>
      </c>
      <c r="L25" s="248">
        <v>6</v>
      </c>
      <c r="M25" s="248">
        <v>7</v>
      </c>
    </row>
    <row r="26" spans="1:13" ht="21.75" customHeight="1" x14ac:dyDescent="0.2">
      <c r="A26" s="575" t="s">
        <v>148</v>
      </c>
      <c r="B26" s="575" t="s">
        <v>147</v>
      </c>
      <c r="C26" s="575" t="s">
        <v>150</v>
      </c>
      <c r="D26" s="666" t="s">
        <v>690</v>
      </c>
      <c r="E26" s="229" t="s">
        <v>1</v>
      </c>
      <c r="F26" s="85">
        <v>30</v>
      </c>
      <c r="G26" s="899">
        <v>30</v>
      </c>
      <c r="H26" s="85">
        <v>0</v>
      </c>
      <c r="I26" s="85">
        <v>0</v>
      </c>
      <c r="J26" s="666" t="s">
        <v>296</v>
      </c>
      <c r="K26" s="939">
        <v>1</v>
      </c>
      <c r="L26" s="939"/>
      <c r="M26" s="939"/>
    </row>
    <row r="27" spans="1:13" ht="24.75" customHeight="1" x14ac:dyDescent="0.2">
      <c r="A27" s="575"/>
      <c r="B27" s="575"/>
      <c r="C27" s="575"/>
      <c r="D27" s="666"/>
      <c r="E27" s="229" t="s">
        <v>3</v>
      </c>
      <c r="F27" s="85">
        <v>106</v>
      </c>
      <c r="G27" s="899">
        <v>106</v>
      </c>
      <c r="H27" s="85">
        <v>0</v>
      </c>
      <c r="I27" s="85">
        <v>0</v>
      </c>
      <c r="J27" s="666"/>
      <c r="K27" s="939"/>
      <c r="L27" s="939"/>
      <c r="M27" s="939"/>
    </row>
    <row r="28" spans="1:13" ht="45" customHeight="1" x14ac:dyDescent="0.2">
      <c r="A28" s="245" t="s">
        <v>148</v>
      </c>
      <c r="B28" s="245" t="s">
        <v>147</v>
      </c>
      <c r="C28" s="245" t="s">
        <v>151</v>
      </c>
      <c r="D28" s="229" t="s">
        <v>248</v>
      </c>
      <c r="E28" s="940" t="s">
        <v>1</v>
      </c>
      <c r="F28" s="85">
        <v>0</v>
      </c>
      <c r="G28" s="899">
        <v>0</v>
      </c>
      <c r="H28" s="85">
        <v>85</v>
      </c>
      <c r="I28" s="85">
        <v>40</v>
      </c>
      <c r="J28" s="176" t="s">
        <v>302</v>
      </c>
      <c r="K28" s="177"/>
      <c r="L28" s="177"/>
      <c r="M28" s="177">
        <v>1</v>
      </c>
    </row>
    <row r="29" spans="1:13" ht="27" customHeight="1" x14ac:dyDescent="0.2">
      <c r="A29" s="575" t="s">
        <v>148</v>
      </c>
      <c r="B29" s="575" t="s">
        <v>147</v>
      </c>
      <c r="C29" s="575" t="s">
        <v>152</v>
      </c>
      <c r="D29" s="666" t="s">
        <v>519</v>
      </c>
      <c r="E29" s="229" t="s">
        <v>1</v>
      </c>
      <c r="F29" s="85">
        <v>47</v>
      </c>
      <c r="G29" s="899">
        <v>47</v>
      </c>
      <c r="H29" s="85">
        <v>0</v>
      </c>
      <c r="I29" s="85">
        <v>0</v>
      </c>
      <c r="J29" s="941" t="s">
        <v>181</v>
      </c>
      <c r="K29" s="942">
        <v>2</v>
      </c>
      <c r="L29" s="943"/>
      <c r="M29" s="943"/>
    </row>
    <row r="30" spans="1:13" ht="27" customHeight="1" x14ac:dyDescent="0.2">
      <c r="A30" s="575"/>
      <c r="B30" s="575"/>
      <c r="C30" s="575"/>
      <c r="D30" s="666"/>
      <c r="E30" s="229" t="s">
        <v>4</v>
      </c>
      <c r="F30" s="85">
        <v>100</v>
      </c>
      <c r="G30" s="899">
        <v>100</v>
      </c>
      <c r="H30" s="85">
        <v>0</v>
      </c>
      <c r="I30" s="85">
        <v>0</v>
      </c>
      <c r="J30" s="941"/>
      <c r="K30" s="944"/>
      <c r="L30" s="945"/>
      <c r="M30" s="945"/>
    </row>
    <row r="31" spans="1:13" ht="48.75" customHeight="1" x14ac:dyDescent="0.2">
      <c r="A31" s="227" t="s">
        <v>148</v>
      </c>
      <c r="B31" s="227" t="s">
        <v>147</v>
      </c>
      <c r="C31" s="227" t="s">
        <v>153</v>
      </c>
      <c r="D31" s="229" t="s">
        <v>515</v>
      </c>
      <c r="E31" s="246" t="s">
        <v>1</v>
      </c>
      <c r="F31" s="928">
        <v>11</v>
      </c>
      <c r="G31" s="935">
        <v>11</v>
      </c>
      <c r="H31" s="928">
        <v>3</v>
      </c>
      <c r="I31" s="928">
        <v>3</v>
      </c>
      <c r="J31" s="946" t="s">
        <v>586</v>
      </c>
      <c r="K31" s="227" t="s">
        <v>569</v>
      </c>
      <c r="L31" s="227" t="s">
        <v>569</v>
      </c>
      <c r="M31" s="227" t="s">
        <v>569</v>
      </c>
    </row>
    <row r="32" spans="1:13" ht="54" customHeight="1" x14ac:dyDescent="0.2">
      <c r="A32" s="245" t="s">
        <v>148</v>
      </c>
      <c r="B32" s="245" t="s">
        <v>147</v>
      </c>
      <c r="C32" s="245" t="s">
        <v>154</v>
      </c>
      <c r="D32" s="229" t="s">
        <v>574</v>
      </c>
      <c r="E32" s="940" t="s">
        <v>1</v>
      </c>
      <c r="F32" s="85">
        <v>3</v>
      </c>
      <c r="G32" s="899">
        <v>3</v>
      </c>
      <c r="H32" s="85">
        <v>3</v>
      </c>
      <c r="I32" s="85">
        <v>3</v>
      </c>
      <c r="J32" s="229" t="s">
        <v>937</v>
      </c>
      <c r="K32" s="227" t="s">
        <v>1051</v>
      </c>
      <c r="L32" s="227" t="s">
        <v>575</v>
      </c>
      <c r="M32" s="227" t="s">
        <v>575</v>
      </c>
    </row>
    <row r="33" spans="1:13" ht="47.25" customHeight="1" x14ac:dyDescent="0.2">
      <c r="A33" s="245" t="s">
        <v>148</v>
      </c>
      <c r="B33" s="245" t="s">
        <v>147</v>
      </c>
      <c r="C33" s="245" t="s">
        <v>155</v>
      </c>
      <c r="D33" s="229" t="s">
        <v>274</v>
      </c>
      <c r="E33" s="940" t="s">
        <v>1</v>
      </c>
      <c r="F33" s="85">
        <v>0</v>
      </c>
      <c r="G33" s="899">
        <v>0</v>
      </c>
      <c r="H33" s="85">
        <v>100</v>
      </c>
      <c r="I33" s="85">
        <v>0</v>
      </c>
      <c r="J33" s="229" t="s">
        <v>336</v>
      </c>
      <c r="K33" s="227"/>
      <c r="L33" s="227" t="s">
        <v>189</v>
      </c>
      <c r="M33" s="227"/>
    </row>
    <row r="34" spans="1:13" ht="42.75" customHeight="1" x14ac:dyDescent="0.2">
      <c r="A34" s="230" t="s">
        <v>148</v>
      </c>
      <c r="B34" s="230" t="s">
        <v>147</v>
      </c>
      <c r="C34" s="230" t="s">
        <v>156</v>
      </c>
      <c r="D34" s="231" t="s">
        <v>691</v>
      </c>
      <c r="E34" s="311" t="s">
        <v>1</v>
      </c>
      <c r="F34" s="85">
        <v>0</v>
      </c>
      <c r="G34" s="899">
        <v>0</v>
      </c>
      <c r="H34" s="85">
        <v>150</v>
      </c>
      <c r="I34" s="85">
        <v>0</v>
      </c>
      <c r="J34" s="231" t="s">
        <v>418</v>
      </c>
      <c r="K34" s="224"/>
      <c r="L34" s="224">
        <v>1</v>
      </c>
      <c r="M34" s="224"/>
    </row>
    <row r="35" spans="1:13" ht="27" customHeight="1" x14ac:dyDescent="0.2">
      <c r="A35" s="527" t="s">
        <v>148</v>
      </c>
      <c r="B35" s="527" t="s">
        <v>147</v>
      </c>
      <c r="C35" s="527" t="s">
        <v>157</v>
      </c>
      <c r="D35" s="666" t="s">
        <v>577</v>
      </c>
      <c r="E35" s="311" t="s">
        <v>1</v>
      </c>
      <c r="F35" s="85">
        <v>0</v>
      </c>
      <c r="G35" s="899">
        <v>0</v>
      </c>
      <c r="H35" s="85">
        <v>20</v>
      </c>
      <c r="I35" s="85">
        <v>40</v>
      </c>
      <c r="J35" s="615" t="s">
        <v>596</v>
      </c>
      <c r="K35" s="627" t="s">
        <v>597</v>
      </c>
      <c r="L35" s="224" t="s">
        <v>598</v>
      </c>
      <c r="M35" s="224" t="s">
        <v>599</v>
      </c>
    </row>
    <row r="36" spans="1:13" ht="27" customHeight="1" x14ac:dyDescent="0.2">
      <c r="A36" s="667"/>
      <c r="B36" s="667"/>
      <c r="C36" s="667"/>
      <c r="D36" s="666"/>
      <c r="E36" s="311" t="s">
        <v>159</v>
      </c>
      <c r="F36" s="85">
        <v>23</v>
      </c>
      <c r="G36" s="899">
        <v>23</v>
      </c>
      <c r="H36" s="85">
        <v>0</v>
      </c>
      <c r="I36" s="85">
        <v>0</v>
      </c>
      <c r="J36" s="796"/>
      <c r="K36" s="938"/>
      <c r="L36" s="947"/>
      <c r="M36" s="947"/>
    </row>
    <row r="37" spans="1:13" ht="27.75" customHeight="1" x14ac:dyDescent="0.2">
      <c r="A37" s="528"/>
      <c r="B37" s="528"/>
      <c r="C37" s="528"/>
      <c r="D37" s="666"/>
      <c r="E37" s="311" t="s">
        <v>4</v>
      </c>
      <c r="F37" s="85">
        <v>0</v>
      </c>
      <c r="G37" s="899">
        <v>0</v>
      </c>
      <c r="H37" s="85">
        <v>20</v>
      </c>
      <c r="I37" s="85">
        <v>40</v>
      </c>
      <c r="J37" s="616"/>
      <c r="K37" s="628"/>
      <c r="L37" s="456"/>
      <c r="M37" s="456"/>
    </row>
    <row r="38" spans="1:13" s="203" customFormat="1" ht="54.75" customHeight="1" x14ac:dyDescent="0.2">
      <c r="A38" s="227" t="s">
        <v>148</v>
      </c>
      <c r="B38" s="227" t="s">
        <v>147</v>
      </c>
      <c r="C38" s="227" t="s">
        <v>158</v>
      </c>
      <c r="D38" s="233" t="s">
        <v>692</v>
      </c>
      <c r="E38" s="233" t="s">
        <v>1</v>
      </c>
      <c r="F38" s="63">
        <v>20</v>
      </c>
      <c r="G38" s="902">
        <v>20</v>
      </c>
      <c r="H38" s="63">
        <v>25</v>
      </c>
      <c r="I38" s="63">
        <v>25</v>
      </c>
      <c r="J38" s="176" t="s">
        <v>633</v>
      </c>
      <c r="K38" s="176">
        <v>3</v>
      </c>
      <c r="L38" s="176">
        <v>3</v>
      </c>
      <c r="M38" s="176">
        <v>3</v>
      </c>
    </row>
    <row r="39" spans="1:13" s="203" customFormat="1" ht="25.5" customHeight="1" x14ac:dyDescent="0.2">
      <c r="A39" s="527" t="s">
        <v>148</v>
      </c>
      <c r="B39" s="527" t="s">
        <v>147</v>
      </c>
      <c r="C39" s="527" t="s">
        <v>20</v>
      </c>
      <c r="D39" s="531" t="s">
        <v>865</v>
      </c>
      <c r="E39" s="229" t="s">
        <v>1</v>
      </c>
      <c r="F39" s="85">
        <v>11</v>
      </c>
      <c r="G39" s="899">
        <v>11</v>
      </c>
      <c r="H39" s="85">
        <v>20</v>
      </c>
      <c r="I39" s="85">
        <v>100</v>
      </c>
      <c r="J39" s="531" t="s">
        <v>889</v>
      </c>
      <c r="K39" s="527"/>
      <c r="L39" s="527"/>
      <c r="M39" s="527" t="s">
        <v>189</v>
      </c>
    </row>
    <row r="40" spans="1:13" s="203" customFormat="1" ht="28.5" customHeight="1" x14ac:dyDescent="0.2">
      <c r="A40" s="528"/>
      <c r="B40" s="528"/>
      <c r="C40" s="528"/>
      <c r="D40" s="532"/>
      <c r="E40" s="229" t="s">
        <v>3</v>
      </c>
      <c r="F40" s="85">
        <v>0</v>
      </c>
      <c r="G40" s="899">
        <v>0</v>
      </c>
      <c r="H40" s="85">
        <v>135</v>
      </c>
      <c r="I40" s="85">
        <v>570</v>
      </c>
      <c r="J40" s="532"/>
      <c r="K40" s="528"/>
      <c r="L40" s="528"/>
      <c r="M40" s="528"/>
    </row>
    <row r="41" spans="1:13" ht="24.75" customHeight="1" x14ac:dyDescent="0.2">
      <c r="A41" s="84" t="s">
        <v>148</v>
      </c>
      <c r="B41" s="228" t="s">
        <v>147</v>
      </c>
      <c r="C41" s="584" t="s">
        <v>139</v>
      </c>
      <c r="D41" s="584"/>
      <c r="E41" s="584"/>
      <c r="F41" s="103">
        <f t="shared" ref="F41:I41" si="3">SUM(F22:F40)</f>
        <v>497</v>
      </c>
      <c r="G41" s="103">
        <f t="shared" ref="G41" si="4">SUM(G22:G40)</f>
        <v>500</v>
      </c>
      <c r="H41" s="103">
        <f t="shared" si="3"/>
        <v>747</v>
      </c>
      <c r="I41" s="103">
        <f t="shared" si="3"/>
        <v>1047</v>
      </c>
      <c r="J41" s="251"/>
      <c r="K41" s="248"/>
      <c r="L41" s="248"/>
      <c r="M41" s="248"/>
    </row>
    <row r="42" spans="1:13" ht="23.25" customHeight="1" x14ac:dyDescent="0.2">
      <c r="A42" s="84" t="s">
        <v>148</v>
      </c>
      <c r="B42" s="228" t="s">
        <v>148</v>
      </c>
      <c r="C42" s="591" t="s">
        <v>298</v>
      </c>
      <c r="D42" s="592"/>
      <c r="E42" s="592"/>
      <c r="F42" s="592"/>
      <c r="G42" s="592"/>
      <c r="H42" s="592"/>
      <c r="I42" s="592"/>
      <c r="J42" s="593"/>
      <c r="K42" s="248"/>
      <c r="L42" s="248"/>
      <c r="M42" s="248"/>
    </row>
    <row r="43" spans="1:13" ht="47.25" customHeight="1" x14ac:dyDescent="0.2">
      <c r="A43" s="312" t="s">
        <v>148</v>
      </c>
      <c r="B43" s="312" t="s">
        <v>148</v>
      </c>
      <c r="C43" s="312" t="s">
        <v>147</v>
      </c>
      <c r="D43" s="229" t="s">
        <v>693</v>
      </c>
      <c r="E43" s="229" t="s">
        <v>1</v>
      </c>
      <c r="F43" s="929">
        <v>23</v>
      </c>
      <c r="G43" s="936">
        <v>23</v>
      </c>
      <c r="H43" s="929">
        <v>20</v>
      </c>
      <c r="I43" s="929">
        <v>100</v>
      </c>
      <c r="J43" s="948" t="s">
        <v>694</v>
      </c>
      <c r="K43" s="227" t="s">
        <v>180</v>
      </c>
      <c r="L43" s="227" t="s">
        <v>619</v>
      </c>
      <c r="M43" s="227" t="s">
        <v>619</v>
      </c>
    </row>
    <row r="44" spans="1:13" ht="27.75" customHeight="1" x14ac:dyDescent="0.2">
      <c r="A44" s="664" t="s">
        <v>148</v>
      </c>
      <c r="B44" s="664" t="s">
        <v>148</v>
      </c>
      <c r="C44" s="664" t="s">
        <v>148</v>
      </c>
      <c r="D44" s="615" t="s">
        <v>884</v>
      </c>
      <c r="E44" s="229" t="s">
        <v>3</v>
      </c>
      <c r="F44" s="929">
        <v>250.8</v>
      </c>
      <c r="G44" s="936">
        <v>250.8</v>
      </c>
      <c r="H44" s="929">
        <v>0</v>
      </c>
      <c r="I44" s="929">
        <v>0</v>
      </c>
      <c r="J44" s="531" t="s">
        <v>885</v>
      </c>
      <c r="K44" s="527" t="s">
        <v>183</v>
      </c>
      <c r="L44" s="527"/>
      <c r="M44" s="527"/>
    </row>
    <row r="45" spans="1:13" ht="27" customHeight="1" x14ac:dyDescent="0.2">
      <c r="A45" s="665"/>
      <c r="B45" s="665"/>
      <c r="C45" s="665"/>
      <c r="D45" s="616"/>
      <c r="E45" s="229" t="s">
        <v>4</v>
      </c>
      <c r="F45" s="929">
        <v>20.3</v>
      </c>
      <c r="G45" s="936">
        <v>20.3</v>
      </c>
      <c r="H45" s="929">
        <v>0</v>
      </c>
      <c r="I45" s="929">
        <v>0</v>
      </c>
      <c r="J45" s="532"/>
      <c r="K45" s="528"/>
      <c r="L45" s="528"/>
      <c r="M45" s="528"/>
    </row>
    <row r="46" spans="1:13" ht="34.5" customHeight="1" x14ac:dyDescent="0.2">
      <c r="A46" s="312" t="s">
        <v>148</v>
      </c>
      <c r="B46" s="312" t="s">
        <v>148</v>
      </c>
      <c r="C46" s="312" t="s">
        <v>149</v>
      </c>
      <c r="D46" s="229" t="s">
        <v>396</v>
      </c>
      <c r="E46" s="229" t="s">
        <v>1</v>
      </c>
      <c r="F46" s="929">
        <v>0</v>
      </c>
      <c r="G46" s="936">
        <v>0</v>
      </c>
      <c r="H46" s="929">
        <v>0</v>
      </c>
      <c r="I46" s="929">
        <v>20</v>
      </c>
      <c r="J46" s="948" t="s">
        <v>458</v>
      </c>
      <c r="K46" s="227"/>
      <c r="L46" s="227"/>
      <c r="M46" s="227" t="s">
        <v>189</v>
      </c>
    </row>
    <row r="47" spans="1:13" ht="17.25" customHeight="1" x14ac:dyDescent="0.2">
      <c r="A47" s="84" t="s">
        <v>148</v>
      </c>
      <c r="B47" s="228" t="s">
        <v>148</v>
      </c>
      <c r="C47" s="584" t="s">
        <v>139</v>
      </c>
      <c r="D47" s="584"/>
      <c r="E47" s="584"/>
      <c r="F47" s="103">
        <f>SUM(F43:F46)</f>
        <v>294.10000000000002</v>
      </c>
      <c r="G47" s="103">
        <f>SUM(G43:G46)</f>
        <v>294.10000000000002</v>
      </c>
      <c r="H47" s="103">
        <f>SUM(H43:H46)</f>
        <v>20</v>
      </c>
      <c r="I47" s="103">
        <f>SUM(I43:I46)</f>
        <v>120</v>
      </c>
      <c r="J47" s="949"/>
      <c r="K47" s="248"/>
      <c r="L47" s="248"/>
      <c r="M47" s="248"/>
    </row>
    <row r="48" spans="1:13" ht="18.75" customHeight="1" x14ac:dyDescent="0.2">
      <c r="A48" s="84" t="s">
        <v>157</v>
      </c>
      <c r="B48" s="584" t="s">
        <v>140</v>
      </c>
      <c r="C48" s="584"/>
      <c r="D48" s="584"/>
      <c r="E48" s="584"/>
      <c r="F48" s="103">
        <f>+F47+F41</f>
        <v>791.1</v>
      </c>
      <c r="G48" s="103">
        <f>+G47+G41</f>
        <v>794.1</v>
      </c>
      <c r="H48" s="103">
        <f>+H47+H41</f>
        <v>767</v>
      </c>
      <c r="I48" s="103">
        <f>+I47+I41</f>
        <v>1167</v>
      </c>
      <c r="J48" s="251"/>
      <c r="K48" s="248"/>
      <c r="L48" s="248"/>
      <c r="M48" s="248"/>
    </row>
    <row r="49" spans="1:13" ht="17.25" customHeight="1" x14ac:dyDescent="0.2">
      <c r="A49" s="668" t="s">
        <v>141</v>
      </c>
      <c r="B49" s="668"/>
      <c r="C49" s="668"/>
      <c r="D49" s="668"/>
      <c r="E49" s="668"/>
      <c r="F49" s="930">
        <f t="shared" ref="F49:I49" si="5">+F48+F19</f>
        <v>880.1</v>
      </c>
      <c r="G49" s="930">
        <f t="shared" si="5"/>
        <v>878.5</v>
      </c>
      <c r="H49" s="930">
        <f t="shared" si="5"/>
        <v>859</v>
      </c>
      <c r="I49" s="930">
        <f t="shared" si="5"/>
        <v>1246</v>
      </c>
      <c r="J49" s="950"/>
    </row>
    <row r="50" spans="1:13" ht="17.25" customHeight="1" x14ac:dyDescent="0.2">
      <c r="A50" s="669" t="s">
        <v>162</v>
      </c>
      <c r="B50" s="670"/>
      <c r="C50" s="670"/>
      <c r="D50" s="670"/>
      <c r="E50" s="671"/>
      <c r="F50" s="85"/>
      <c r="G50" s="85"/>
      <c r="H50" s="85"/>
      <c r="I50" s="85"/>
      <c r="J50" s="950"/>
    </row>
    <row r="51" spans="1:13" ht="18" customHeight="1" x14ac:dyDescent="0.2">
      <c r="A51" s="612" t="s">
        <v>19</v>
      </c>
      <c r="B51" s="613"/>
      <c r="C51" s="613"/>
      <c r="D51" s="613"/>
      <c r="E51" s="614"/>
      <c r="F51" s="156">
        <f t="shared" ref="F51:I51" si="6">SUM(F52:F57)</f>
        <v>389</v>
      </c>
      <c r="G51" s="156">
        <f t="shared" si="6"/>
        <v>384.4</v>
      </c>
      <c r="H51" s="156">
        <f t="shared" si="6"/>
        <v>690</v>
      </c>
      <c r="I51" s="156">
        <f t="shared" si="6"/>
        <v>622</v>
      </c>
      <c r="J51" s="950"/>
    </row>
    <row r="52" spans="1:13" ht="14.25" customHeight="1" x14ac:dyDescent="0.2">
      <c r="A52" s="609" t="s">
        <v>205</v>
      </c>
      <c r="B52" s="610"/>
      <c r="C52" s="610"/>
      <c r="D52" s="610"/>
      <c r="E52" s="611"/>
      <c r="F52" s="89">
        <f t="shared" ref="F52:I52" si="7">+F46+F43+F38+F35+F34+F33+F32+F31+F29+F28+F26+F25+F23+F22+F12+F39</f>
        <v>366</v>
      </c>
      <c r="G52" s="900">
        <f t="shared" ref="G52" si="8">+G46+G43+G38+G35+G34+G33+G32+G31+G29+G28+G26+G25+G23+G22+G12+G39</f>
        <v>361.4</v>
      </c>
      <c r="H52" s="89">
        <f t="shared" si="7"/>
        <v>690</v>
      </c>
      <c r="I52" s="89">
        <f t="shared" si="7"/>
        <v>622</v>
      </c>
      <c r="J52" s="950"/>
    </row>
    <row r="53" spans="1:13" ht="15" customHeight="1" x14ac:dyDescent="0.2">
      <c r="A53" s="609" t="s">
        <v>206</v>
      </c>
      <c r="B53" s="610"/>
      <c r="C53" s="610"/>
      <c r="D53" s="610"/>
      <c r="E53" s="611"/>
      <c r="F53" s="264"/>
      <c r="G53" s="901"/>
      <c r="H53" s="264"/>
      <c r="I53" s="264"/>
      <c r="J53" s="950"/>
    </row>
    <row r="54" spans="1:13" ht="14.25" customHeight="1" x14ac:dyDescent="0.2">
      <c r="A54" s="609" t="s">
        <v>207</v>
      </c>
      <c r="B54" s="610"/>
      <c r="C54" s="610"/>
      <c r="D54" s="610"/>
      <c r="E54" s="611"/>
      <c r="F54" s="90">
        <f t="shared" ref="F54:H54" si="9">+F36</f>
        <v>23</v>
      </c>
      <c r="G54" s="901">
        <f t="shared" ref="G54" si="10">+G36</f>
        <v>23</v>
      </c>
      <c r="H54" s="90">
        <f t="shared" si="9"/>
        <v>0</v>
      </c>
      <c r="I54" s="90">
        <f>+I36</f>
        <v>0</v>
      </c>
      <c r="J54" s="950"/>
    </row>
    <row r="55" spans="1:13" ht="15" customHeight="1" x14ac:dyDescent="0.2">
      <c r="A55" s="609" t="s">
        <v>208</v>
      </c>
      <c r="B55" s="610"/>
      <c r="C55" s="610"/>
      <c r="D55" s="610"/>
      <c r="E55" s="611"/>
      <c r="F55" s="264"/>
      <c r="G55" s="901"/>
      <c r="H55" s="264"/>
      <c r="I55" s="264"/>
      <c r="J55" s="950"/>
    </row>
    <row r="56" spans="1:13" ht="14.25" customHeight="1" x14ac:dyDescent="0.2">
      <c r="A56" s="609" t="s">
        <v>209</v>
      </c>
      <c r="B56" s="610"/>
      <c r="C56" s="610"/>
      <c r="D56" s="610"/>
      <c r="E56" s="611"/>
      <c r="F56" s="90"/>
      <c r="G56" s="901"/>
      <c r="H56" s="90"/>
      <c r="I56" s="90"/>
      <c r="J56" s="950"/>
    </row>
    <row r="57" spans="1:13" x14ac:dyDescent="0.2">
      <c r="A57" s="609" t="s">
        <v>210</v>
      </c>
      <c r="B57" s="610"/>
      <c r="C57" s="610"/>
      <c r="D57" s="610"/>
      <c r="E57" s="611"/>
      <c r="F57" s="90"/>
      <c r="G57" s="901"/>
      <c r="H57" s="90"/>
      <c r="I57" s="90"/>
      <c r="J57" s="950"/>
    </row>
    <row r="58" spans="1:13" ht="15.75" customHeight="1" x14ac:dyDescent="0.2">
      <c r="A58" s="622" t="s">
        <v>18</v>
      </c>
      <c r="B58" s="623"/>
      <c r="C58" s="623"/>
      <c r="D58" s="623"/>
      <c r="E58" s="624"/>
      <c r="F58" s="156">
        <f t="shared" ref="F58:I58" si="11">SUM(F59:F62)</f>
        <v>491.1</v>
      </c>
      <c r="G58" s="156">
        <f t="shared" si="11"/>
        <v>494.1</v>
      </c>
      <c r="H58" s="156">
        <f t="shared" si="11"/>
        <v>169</v>
      </c>
      <c r="I58" s="156">
        <f t="shared" si="11"/>
        <v>624</v>
      </c>
      <c r="J58" s="950"/>
    </row>
    <row r="59" spans="1:13" ht="15.75" customHeight="1" x14ac:dyDescent="0.2">
      <c r="A59" s="609" t="s">
        <v>211</v>
      </c>
      <c r="B59" s="610"/>
      <c r="C59" s="610"/>
      <c r="D59" s="610"/>
      <c r="E59" s="611"/>
      <c r="F59" s="90">
        <f t="shared" ref="F59:I59" si="12">+F27+F44+F40</f>
        <v>356.8</v>
      </c>
      <c r="G59" s="901">
        <f t="shared" ref="G59" si="13">+G27+G44+G40</f>
        <v>356.8</v>
      </c>
      <c r="H59" s="90">
        <f t="shared" si="12"/>
        <v>135</v>
      </c>
      <c r="I59" s="90">
        <f t="shared" si="12"/>
        <v>570</v>
      </c>
      <c r="J59" s="950"/>
    </row>
    <row r="60" spans="1:13" ht="14.25" customHeight="1" x14ac:dyDescent="0.2">
      <c r="A60" s="609" t="s">
        <v>212</v>
      </c>
      <c r="B60" s="610"/>
      <c r="C60" s="610"/>
      <c r="D60" s="610"/>
      <c r="E60" s="611"/>
      <c r="F60" s="90">
        <f t="shared" ref="F60:I60" si="14">+F37+F30+F45</f>
        <v>120.3</v>
      </c>
      <c r="G60" s="901">
        <f t="shared" ref="G60" si="15">+G37+G30+G45</f>
        <v>120.3</v>
      </c>
      <c r="H60" s="90">
        <f t="shared" si="14"/>
        <v>20</v>
      </c>
      <c r="I60" s="90">
        <f t="shared" si="14"/>
        <v>40</v>
      </c>
      <c r="J60" s="950"/>
    </row>
    <row r="61" spans="1:13" ht="12.75" customHeight="1" x14ac:dyDescent="0.2">
      <c r="A61" s="609" t="s">
        <v>213</v>
      </c>
      <c r="B61" s="610"/>
      <c r="C61" s="610"/>
      <c r="D61" s="610"/>
      <c r="E61" s="611"/>
      <c r="F61" s="90">
        <f>+F24+F15</f>
        <v>14</v>
      </c>
      <c r="G61" s="901">
        <f>+G24+G15</f>
        <v>17</v>
      </c>
      <c r="H61" s="90">
        <f>+H24+H15</f>
        <v>14</v>
      </c>
      <c r="I61" s="90">
        <f>+I24+I15</f>
        <v>14</v>
      </c>
      <c r="J61" s="950"/>
    </row>
    <row r="62" spans="1:13" ht="13.5" customHeight="1" x14ac:dyDescent="0.2">
      <c r="A62" s="609"/>
      <c r="B62" s="610"/>
      <c r="C62" s="610"/>
      <c r="D62" s="610"/>
      <c r="E62" s="611"/>
      <c r="F62" s="90"/>
      <c r="G62" s="901"/>
      <c r="H62" s="90"/>
      <c r="I62" s="90"/>
      <c r="J62" s="950"/>
    </row>
    <row r="63" spans="1:13" s="13" customFormat="1" x14ac:dyDescent="0.2">
      <c r="A63" s="476" t="s">
        <v>1074</v>
      </c>
      <c r="B63" s="476"/>
      <c r="C63" s="476"/>
      <c r="D63" s="476"/>
      <c r="E63" s="476"/>
      <c r="F63" s="476"/>
      <c r="G63" s="476"/>
      <c r="H63" s="476"/>
      <c r="I63" s="155"/>
      <c r="J63" s="44"/>
      <c r="K63" s="64"/>
      <c r="L63" s="64"/>
      <c r="M63" s="64"/>
    </row>
  </sheetData>
  <autoFilter ref="A8:M62" xr:uid="{00000000-0009-0000-0000-000007000000}"/>
  <mergeCells count="106">
    <mergeCell ref="A63:H63"/>
    <mergeCell ref="L23:L24"/>
    <mergeCell ref="K23:K24"/>
    <mergeCell ref="C11:J11"/>
    <mergeCell ref="E15:E17"/>
    <mergeCell ref="H15:H17"/>
    <mergeCell ref="F12:F14"/>
    <mergeCell ref="C18:E18"/>
    <mergeCell ref="L12:L14"/>
    <mergeCell ref="K12:K14"/>
    <mergeCell ref="M12:M14"/>
    <mergeCell ref="A12:A17"/>
    <mergeCell ref="F4:F8"/>
    <mergeCell ref="F15:F17"/>
    <mergeCell ref="K6:K8"/>
    <mergeCell ref="J3:M3"/>
    <mergeCell ref="L6:L8"/>
    <mergeCell ref="C4:C8"/>
    <mergeCell ref="I4:I8"/>
    <mergeCell ref="D4:D8"/>
    <mergeCell ref="G4:G8"/>
    <mergeCell ref="G12:G14"/>
    <mergeCell ref="K1:M1"/>
    <mergeCell ref="B10:J10"/>
    <mergeCell ref="B4:B8"/>
    <mergeCell ref="M6:M8"/>
    <mergeCell ref="J4:M4"/>
    <mergeCell ref="A9:J9"/>
    <mergeCell ref="J5:J8"/>
    <mergeCell ref="A2:M2"/>
    <mergeCell ref="A4:A8"/>
    <mergeCell ref="A23:A24"/>
    <mergeCell ref="C47:E47"/>
    <mergeCell ref="A53:E53"/>
    <mergeCell ref="B48:E48"/>
    <mergeCell ref="A49:E49"/>
    <mergeCell ref="D26:D27"/>
    <mergeCell ref="B26:B27"/>
    <mergeCell ref="C23:C24"/>
    <mergeCell ref="A29:A30"/>
    <mergeCell ref="D35:D37"/>
    <mergeCell ref="C26:C27"/>
    <mergeCell ref="C35:C37"/>
    <mergeCell ref="A51:E51"/>
    <mergeCell ref="A50:E50"/>
    <mergeCell ref="A26:A27"/>
    <mergeCell ref="B29:B30"/>
    <mergeCell ref="A35:A37"/>
    <mergeCell ref="C29:C30"/>
    <mergeCell ref="B39:B40"/>
    <mergeCell ref="A39:A40"/>
    <mergeCell ref="C39:C40"/>
    <mergeCell ref="A57:E57"/>
    <mergeCell ref="A54:E54"/>
    <mergeCell ref="A52:E52"/>
    <mergeCell ref="A56:E56"/>
    <mergeCell ref="A62:E62"/>
    <mergeCell ref="A60:E60"/>
    <mergeCell ref="A59:E59"/>
    <mergeCell ref="A61:E61"/>
    <mergeCell ref="A58:E58"/>
    <mergeCell ref="A55:E55"/>
    <mergeCell ref="J29:J30"/>
    <mergeCell ref="E4:E8"/>
    <mergeCell ref="C12:C17"/>
    <mergeCell ref="J35:J37"/>
    <mergeCell ref="J23:J24"/>
    <mergeCell ref="D23:D24"/>
    <mergeCell ref="J26:J27"/>
    <mergeCell ref="D29:D30"/>
    <mergeCell ref="H4:H8"/>
    <mergeCell ref="H12:H14"/>
    <mergeCell ref="J12:J14"/>
    <mergeCell ref="B20:J20"/>
    <mergeCell ref="C21:J21"/>
    <mergeCell ref="I15:I17"/>
    <mergeCell ref="I12:I14"/>
    <mergeCell ref="B19:E19"/>
    <mergeCell ref="B12:B17"/>
    <mergeCell ref="B23:B24"/>
    <mergeCell ref="G15:G17"/>
    <mergeCell ref="B35:B37"/>
    <mergeCell ref="E12:E14"/>
    <mergeCell ref="K44:K45"/>
    <mergeCell ref="L44:L45"/>
    <mergeCell ref="M44:M45"/>
    <mergeCell ref="J44:J45"/>
    <mergeCell ref="D44:D45"/>
    <mergeCell ref="C44:C45"/>
    <mergeCell ref="B44:B45"/>
    <mergeCell ref="A44:A45"/>
    <mergeCell ref="M23:M24"/>
    <mergeCell ref="M26:M27"/>
    <mergeCell ref="L29:L30"/>
    <mergeCell ref="K35:K37"/>
    <mergeCell ref="C41:E41"/>
    <mergeCell ref="K29:K30"/>
    <mergeCell ref="M29:M30"/>
    <mergeCell ref="C42:J42"/>
    <mergeCell ref="L26:L27"/>
    <mergeCell ref="K26:K27"/>
    <mergeCell ref="K39:K40"/>
    <mergeCell ref="L39:L40"/>
    <mergeCell ref="M39:M40"/>
    <mergeCell ref="D39:D40"/>
    <mergeCell ref="J39:J40"/>
  </mergeCells>
  <phoneticPr fontId="15" type="noConversion"/>
  <pageMargins left="0.19685039370078741" right="0.19685039370078741" top="0.51181102362204722" bottom="0.19685039370078741" header="0" footer="0"/>
  <pageSetup paperSize="9" scale="94"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pageSetUpPr fitToPage="1"/>
  </sheetPr>
  <dimension ref="A1:M151"/>
  <sheetViews>
    <sheetView zoomScale="85" zoomScaleNormal="85" workbookViewId="0">
      <pane ySplit="8" topLeftCell="A9" activePane="bottomLeft" state="frozen"/>
      <selection activeCell="F27" sqref="F27"/>
      <selection pane="bottomLeft" activeCell="A9" sqref="A9:J9"/>
    </sheetView>
  </sheetViews>
  <sheetFormatPr defaultColWidth="9.140625" defaultRowHeight="12.75" x14ac:dyDescent="0.2"/>
  <cols>
    <col min="1" max="1" width="3.42578125" style="14" customWidth="1"/>
    <col min="2" max="2" width="3.7109375" style="14" customWidth="1"/>
    <col min="3" max="3" width="3.42578125" style="14" customWidth="1"/>
    <col min="4" max="4" width="37.28515625" style="13" customWidth="1"/>
    <col min="5" max="5" width="9.7109375" style="13" customWidth="1"/>
    <col min="6" max="6" width="13.85546875" style="13" customWidth="1"/>
    <col min="7" max="9" width="12.7109375" style="13" customWidth="1"/>
    <col min="10" max="10" width="29.140625" style="17" customWidth="1"/>
    <col min="11" max="11" width="7.5703125" style="325" customWidth="1"/>
    <col min="12" max="13" width="7" style="325" customWidth="1"/>
    <col min="14" max="16384" width="9.140625" style="13"/>
  </cols>
  <sheetData>
    <row r="1" spans="1:13" ht="21" customHeight="1" x14ac:dyDescent="0.2">
      <c r="A1" s="71"/>
      <c r="B1" s="71"/>
      <c r="C1" s="71"/>
      <c r="D1" s="44"/>
      <c r="E1" s="44"/>
      <c r="F1" s="44"/>
      <c r="G1" s="44"/>
      <c r="H1" s="44"/>
      <c r="I1" s="44"/>
      <c r="J1" s="72"/>
      <c r="K1" s="501" t="s">
        <v>872</v>
      </c>
      <c r="L1" s="501"/>
      <c r="M1" s="501"/>
    </row>
    <row r="2" spans="1:13" ht="31.5" customHeight="1" x14ac:dyDescent="0.2">
      <c r="A2" s="697" t="s">
        <v>720</v>
      </c>
      <c r="B2" s="697"/>
      <c r="C2" s="697"/>
      <c r="D2" s="697"/>
      <c r="E2" s="697"/>
      <c r="F2" s="697"/>
      <c r="G2" s="697"/>
      <c r="H2" s="697"/>
      <c r="I2" s="697"/>
      <c r="J2" s="697"/>
      <c r="K2" s="697"/>
      <c r="L2" s="697"/>
      <c r="M2" s="697"/>
    </row>
    <row r="3" spans="1:13" x14ac:dyDescent="0.2">
      <c r="A3" s="73"/>
      <c r="B3" s="73"/>
      <c r="C3" s="74"/>
      <c r="D3" s="75"/>
      <c r="E3" s="76"/>
      <c r="F3" s="76"/>
      <c r="G3" s="76"/>
      <c r="H3" s="76"/>
      <c r="I3" s="76"/>
      <c r="J3" s="566" t="s">
        <v>235</v>
      </c>
      <c r="K3" s="566"/>
      <c r="L3" s="566"/>
      <c r="M3" s="566"/>
    </row>
    <row r="4" spans="1:13" ht="28.5" customHeight="1" x14ac:dyDescent="0.2">
      <c r="A4" s="479" t="s">
        <v>133</v>
      </c>
      <c r="B4" s="479" t="s">
        <v>134</v>
      </c>
      <c r="C4" s="479" t="s">
        <v>135</v>
      </c>
      <c r="D4" s="484" t="s">
        <v>136</v>
      </c>
      <c r="E4" s="479" t="s">
        <v>132</v>
      </c>
      <c r="F4" s="493" t="s">
        <v>1080</v>
      </c>
      <c r="G4" s="895" t="s">
        <v>919</v>
      </c>
      <c r="H4" s="493" t="s">
        <v>551</v>
      </c>
      <c r="I4" s="493" t="s">
        <v>712</v>
      </c>
      <c r="J4" s="493" t="s">
        <v>137</v>
      </c>
      <c r="K4" s="493"/>
      <c r="L4" s="493"/>
      <c r="M4" s="493"/>
    </row>
    <row r="5" spans="1:13" ht="13.5" customHeight="1" x14ac:dyDescent="0.2">
      <c r="A5" s="479"/>
      <c r="B5" s="479"/>
      <c r="C5" s="479"/>
      <c r="D5" s="484"/>
      <c r="E5" s="479"/>
      <c r="F5" s="493"/>
      <c r="G5" s="895"/>
      <c r="H5" s="493"/>
      <c r="I5" s="493"/>
      <c r="J5" s="493" t="s">
        <v>138</v>
      </c>
      <c r="K5" s="135"/>
      <c r="L5" s="135"/>
      <c r="M5" s="135"/>
    </row>
    <row r="6" spans="1:13" ht="32.25" customHeight="1" x14ac:dyDescent="0.2">
      <c r="A6" s="479"/>
      <c r="B6" s="479"/>
      <c r="C6" s="479"/>
      <c r="D6" s="484"/>
      <c r="E6" s="479"/>
      <c r="F6" s="493"/>
      <c r="G6" s="895"/>
      <c r="H6" s="493"/>
      <c r="I6" s="493"/>
      <c r="J6" s="493"/>
      <c r="K6" s="494" t="s">
        <v>507</v>
      </c>
      <c r="L6" s="494" t="s">
        <v>552</v>
      </c>
      <c r="M6" s="494" t="s">
        <v>713</v>
      </c>
    </row>
    <row r="7" spans="1:13" ht="28.5" customHeight="1" x14ac:dyDescent="0.2">
      <c r="A7" s="479"/>
      <c r="B7" s="479"/>
      <c r="C7" s="479"/>
      <c r="D7" s="484"/>
      <c r="E7" s="479"/>
      <c r="F7" s="493"/>
      <c r="G7" s="895"/>
      <c r="H7" s="493"/>
      <c r="I7" s="493"/>
      <c r="J7" s="493"/>
      <c r="K7" s="494"/>
      <c r="L7" s="494"/>
      <c r="M7" s="494"/>
    </row>
    <row r="8" spans="1:13" ht="26.25" customHeight="1" x14ac:dyDescent="0.2">
      <c r="A8" s="479"/>
      <c r="B8" s="479"/>
      <c r="C8" s="479"/>
      <c r="D8" s="484"/>
      <c r="E8" s="479"/>
      <c r="F8" s="493"/>
      <c r="G8" s="895"/>
      <c r="H8" s="493"/>
      <c r="I8" s="493"/>
      <c r="J8" s="493"/>
      <c r="K8" s="494"/>
      <c r="L8" s="494"/>
      <c r="M8" s="494"/>
    </row>
    <row r="9" spans="1:13" ht="30" customHeight="1" x14ac:dyDescent="0.2">
      <c r="A9" s="483" t="s">
        <v>264</v>
      </c>
      <c r="B9" s="483"/>
      <c r="C9" s="483"/>
      <c r="D9" s="483"/>
      <c r="E9" s="483"/>
      <c r="F9" s="483"/>
      <c r="G9" s="483"/>
      <c r="H9" s="483"/>
      <c r="I9" s="483"/>
      <c r="J9" s="483"/>
      <c r="K9" s="47"/>
      <c r="L9" s="216"/>
      <c r="M9" s="216"/>
    </row>
    <row r="10" spans="1:13" ht="19.5" customHeight="1" x14ac:dyDescent="0.2">
      <c r="A10" s="701" t="s">
        <v>437</v>
      </c>
      <c r="B10" s="701"/>
      <c r="C10" s="701"/>
      <c r="D10" s="701"/>
      <c r="E10" s="701"/>
      <c r="F10" s="701"/>
      <c r="G10" s="701"/>
      <c r="H10" s="701"/>
      <c r="I10" s="701"/>
      <c r="J10" s="701"/>
      <c r="K10" s="382"/>
      <c r="L10" s="303"/>
      <c r="M10" s="303"/>
    </row>
    <row r="11" spans="1:13" ht="20.25" customHeight="1" x14ac:dyDescent="0.2">
      <c r="A11" s="672" t="s">
        <v>452</v>
      </c>
      <c r="B11" s="673"/>
      <c r="C11" s="673"/>
      <c r="D11" s="673"/>
      <c r="E11" s="673"/>
      <c r="F11" s="673"/>
      <c r="G11" s="673"/>
      <c r="H11" s="673"/>
      <c r="I11" s="673"/>
      <c r="J11" s="673"/>
      <c r="K11" s="673"/>
      <c r="L11" s="673"/>
      <c r="M11" s="674"/>
    </row>
    <row r="12" spans="1:13" ht="39.75" customHeight="1" x14ac:dyDescent="0.2">
      <c r="A12" s="26" t="s">
        <v>147</v>
      </c>
      <c r="B12" s="26" t="s">
        <v>147</v>
      </c>
      <c r="C12" s="210" t="s">
        <v>147</v>
      </c>
      <c r="D12" s="22" t="s">
        <v>590</v>
      </c>
      <c r="E12" s="170" t="s">
        <v>1</v>
      </c>
      <c r="F12" s="211">
        <v>75</v>
      </c>
      <c r="G12" s="893">
        <v>75</v>
      </c>
      <c r="H12" s="211">
        <v>75</v>
      </c>
      <c r="I12" s="211">
        <v>75</v>
      </c>
      <c r="J12" s="140" t="s">
        <v>184</v>
      </c>
      <c r="K12" s="212">
        <v>50</v>
      </c>
      <c r="L12" s="212">
        <v>50</v>
      </c>
      <c r="M12" s="212">
        <v>50</v>
      </c>
    </row>
    <row r="13" spans="1:13" ht="33.75" customHeight="1" x14ac:dyDescent="0.2">
      <c r="A13" s="285" t="s">
        <v>147</v>
      </c>
      <c r="B13" s="285" t="s">
        <v>147</v>
      </c>
      <c r="C13" s="210" t="s">
        <v>148</v>
      </c>
      <c r="D13" s="286" t="s">
        <v>642</v>
      </c>
      <c r="E13" s="209" t="s">
        <v>1</v>
      </c>
      <c r="F13" s="211">
        <v>50</v>
      </c>
      <c r="G13" s="893">
        <v>50</v>
      </c>
      <c r="H13" s="211">
        <v>40</v>
      </c>
      <c r="I13" s="211">
        <v>0</v>
      </c>
      <c r="J13" s="140" t="s">
        <v>637</v>
      </c>
      <c r="K13" s="212"/>
      <c r="L13" s="212">
        <v>1</v>
      </c>
      <c r="M13" s="212"/>
    </row>
    <row r="14" spans="1:13" ht="39" customHeight="1" x14ac:dyDescent="0.2">
      <c r="A14" s="220" t="s">
        <v>147</v>
      </c>
      <c r="B14" s="220" t="s">
        <v>147</v>
      </c>
      <c r="C14" s="210" t="s">
        <v>149</v>
      </c>
      <c r="D14" s="169" t="s">
        <v>595</v>
      </c>
      <c r="E14" s="20" t="s">
        <v>1</v>
      </c>
      <c r="F14" s="211">
        <v>25</v>
      </c>
      <c r="G14" s="893">
        <v>25</v>
      </c>
      <c r="H14" s="211">
        <v>25</v>
      </c>
      <c r="I14" s="211">
        <v>25</v>
      </c>
      <c r="J14" s="209" t="s">
        <v>40</v>
      </c>
      <c r="K14" s="212">
        <v>50</v>
      </c>
      <c r="L14" s="212">
        <v>50</v>
      </c>
      <c r="M14" s="212">
        <v>50</v>
      </c>
    </row>
    <row r="15" spans="1:13" ht="55.5" customHeight="1" x14ac:dyDescent="0.2">
      <c r="A15" s="18" t="s">
        <v>147</v>
      </c>
      <c r="B15" s="18" t="s">
        <v>147</v>
      </c>
      <c r="C15" s="210" t="s">
        <v>150</v>
      </c>
      <c r="D15" s="20" t="s">
        <v>850</v>
      </c>
      <c r="E15" s="20" t="s">
        <v>1</v>
      </c>
      <c r="F15" s="211">
        <v>60</v>
      </c>
      <c r="G15" s="893">
        <v>60</v>
      </c>
      <c r="H15" s="211">
        <v>60</v>
      </c>
      <c r="I15" s="211">
        <v>60</v>
      </c>
      <c r="J15" s="175" t="s">
        <v>842</v>
      </c>
      <c r="K15" s="212">
        <v>4</v>
      </c>
      <c r="L15" s="212">
        <v>4</v>
      </c>
      <c r="M15" s="212">
        <v>4</v>
      </c>
    </row>
    <row r="16" spans="1:13" ht="36" customHeight="1" x14ac:dyDescent="0.2">
      <c r="A16" s="18" t="s">
        <v>147</v>
      </c>
      <c r="B16" s="18" t="s">
        <v>147</v>
      </c>
      <c r="C16" s="210" t="s">
        <v>151</v>
      </c>
      <c r="D16" s="20" t="s">
        <v>901</v>
      </c>
      <c r="E16" s="20" t="s">
        <v>1</v>
      </c>
      <c r="F16" s="211">
        <v>50</v>
      </c>
      <c r="G16" s="893">
        <v>50</v>
      </c>
      <c r="H16" s="211">
        <v>50</v>
      </c>
      <c r="I16" s="211">
        <v>50</v>
      </c>
      <c r="J16" s="175" t="s">
        <v>882</v>
      </c>
      <c r="K16" s="212">
        <v>2</v>
      </c>
      <c r="L16" s="212">
        <v>2</v>
      </c>
      <c r="M16" s="212">
        <v>2</v>
      </c>
    </row>
    <row r="17" spans="1:13" ht="24.75" customHeight="1" x14ac:dyDescent="0.2">
      <c r="A17" s="451" t="s">
        <v>147</v>
      </c>
      <c r="B17" s="451" t="s">
        <v>147</v>
      </c>
      <c r="C17" s="492" t="s">
        <v>39</v>
      </c>
      <c r="D17" s="492"/>
      <c r="E17" s="492"/>
      <c r="F17" s="313">
        <f>SUM(F12:F16)</f>
        <v>260</v>
      </c>
      <c r="G17" s="313">
        <f>SUM(G12:G16)</f>
        <v>260</v>
      </c>
      <c r="H17" s="313">
        <f>SUM(H12:H16)</f>
        <v>250</v>
      </c>
      <c r="I17" s="313">
        <f>SUM(I12:I16)</f>
        <v>210</v>
      </c>
      <c r="J17" s="851"/>
      <c r="K17" s="832"/>
      <c r="L17" s="832"/>
      <c r="M17" s="832"/>
    </row>
    <row r="18" spans="1:13" ht="19.5" hidden="1" customHeight="1" x14ac:dyDescent="0.2">
      <c r="A18" s="27"/>
      <c r="B18" s="28"/>
      <c r="C18" s="210"/>
      <c r="D18" s="2"/>
      <c r="E18" s="19" t="s">
        <v>33</v>
      </c>
      <c r="F18" s="314">
        <f t="shared" ref="F18:I18" si="0">+F15+F14+F12+F13+F16</f>
        <v>260</v>
      </c>
      <c r="G18" s="314">
        <f t="shared" ref="G18" si="1">+G15+G14+G12+G13+G16</f>
        <v>260</v>
      </c>
      <c r="H18" s="314">
        <f t="shared" si="0"/>
        <v>250</v>
      </c>
      <c r="I18" s="314">
        <f t="shared" si="0"/>
        <v>210</v>
      </c>
      <c r="J18" s="1"/>
      <c r="K18" s="315"/>
      <c r="L18" s="315"/>
      <c r="M18" s="315"/>
    </row>
    <row r="19" spans="1:13" hidden="1" x14ac:dyDescent="0.2">
      <c r="A19" s="27"/>
      <c r="B19" s="28"/>
      <c r="C19" s="210"/>
      <c r="D19" s="2"/>
      <c r="E19" s="19"/>
      <c r="F19" s="37"/>
      <c r="G19" s="37"/>
      <c r="H19" s="37"/>
      <c r="I19" s="37"/>
      <c r="J19" s="15"/>
      <c r="K19" s="316"/>
      <c r="L19" s="316"/>
      <c r="M19" s="316"/>
    </row>
    <row r="20" spans="1:13" ht="18" customHeight="1" x14ac:dyDescent="0.2">
      <c r="A20" s="699" t="s">
        <v>41</v>
      </c>
      <c r="B20" s="699"/>
      <c r="C20" s="699"/>
      <c r="D20" s="699"/>
      <c r="E20" s="699"/>
      <c r="F20" s="699"/>
      <c r="G20" s="699"/>
      <c r="H20" s="699"/>
      <c r="I20" s="699"/>
      <c r="J20" s="699"/>
      <c r="K20" s="219"/>
      <c r="L20" s="302"/>
      <c r="M20" s="302"/>
    </row>
    <row r="21" spans="1:13" ht="49.5" customHeight="1" x14ac:dyDescent="0.2">
      <c r="A21" s="206" t="s">
        <v>147</v>
      </c>
      <c r="B21" s="206" t="s">
        <v>148</v>
      </c>
      <c r="C21" s="206" t="s">
        <v>147</v>
      </c>
      <c r="D21" s="209" t="s">
        <v>1052</v>
      </c>
      <c r="E21" s="209" t="s">
        <v>1</v>
      </c>
      <c r="F21" s="211">
        <v>60</v>
      </c>
      <c r="G21" s="893">
        <v>83.1</v>
      </c>
      <c r="H21" s="211">
        <v>120</v>
      </c>
      <c r="I21" s="211">
        <v>120</v>
      </c>
      <c r="J21" s="166" t="s">
        <v>42</v>
      </c>
      <c r="K21" s="317" t="s">
        <v>472</v>
      </c>
      <c r="L21" s="317" t="s">
        <v>578</v>
      </c>
      <c r="M21" s="317" t="s">
        <v>578</v>
      </c>
    </row>
    <row r="22" spans="1:13" ht="24" customHeight="1" x14ac:dyDescent="0.2">
      <c r="A22" s="486" t="s">
        <v>147</v>
      </c>
      <c r="B22" s="486" t="s">
        <v>148</v>
      </c>
      <c r="C22" s="475" t="s">
        <v>148</v>
      </c>
      <c r="D22" s="485" t="s">
        <v>309</v>
      </c>
      <c r="E22" s="209" t="s">
        <v>1</v>
      </c>
      <c r="F22" s="211">
        <v>145.30000000000001</v>
      </c>
      <c r="G22" s="893">
        <v>145.30000000000001</v>
      </c>
      <c r="H22" s="211">
        <v>0</v>
      </c>
      <c r="I22" s="211">
        <v>0</v>
      </c>
      <c r="J22" s="485" t="s">
        <v>903</v>
      </c>
      <c r="K22" s="495" t="s">
        <v>467</v>
      </c>
      <c r="L22" s="473"/>
      <c r="M22" s="473"/>
    </row>
    <row r="23" spans="1:13" ht="24" customHeight="1" x14ac:dyDescent="0.2">
      <c r="A23" s="486"/>
      <c r="B23" s="486"/>
      <c r="C23" s="475"/>
      <c r="D23" s="485"/>
      <c r="E23" s="209" t="s">
        <v>159</v>
      </c>
      <c r="F23" s="211">
        <v>0</v>
      </c>
      <c r="G23" s="893">
        <v>150</v>
      </c>
      <c r="H23" s="211">
        <v>0</v>
      </c>
      <c r="I23" s="211">
        <v>0</v>
      </c>
      <c r="J23" s="485"/>
      <c r="K23" s="675"/>
      <c r="L23" s="698"/>
      <c r="M23" s="698"/>
    </row>
    <row r="24" spans="1:13" ht="22.5" customHeight="1" x14ac:dyDescent="0.2">
      <c r="A24" s="486"/>
      <c r="B24" s="486"/>
      <c r="C24" s="475"/>
      <c r="D24" s="485"/>
      <c r="E24" s="209" t="s">
        <v>3</v>
      </c>
      <c r="F24" s="211">
        <v>803.5</v>
      </c>
      <c r="G24" s="893">
        <v>1272.5</v>
      </c>
      <c r="H24" s="211">
        <v>0</v>
      </c>
      <c r="I24" s="211">
        <v>0</v>
      </c>
      <c r="J24" s="485"/>
      <c r="K24" s="675"/>
      <c r="L24" s="698"/>
      <c r="M24" s="698"/>
    </row>
    <row r="25" spans="1:13" ht="21" customHeight="1" x14ac:dyDescent="0.2">
      <c r="A25" s="486"/>
      <c r="B25" s="486"/>
      <c r="C25" s="475"/>
      <c r="D25" s="485"/>
      <c r="E25" s="209" t="s">
        <v>13</v>
      </c>
      <c r="F25" s="211">
        <v>374.1</v>
      </c>
      <c r="G25" s="893">
        <v>692.2</v>
      </c>
      <c r="H25" s="211">
        <v>0</v>
      </c>
      <c r="I25" s="211">
        <v>0</v>
      </c>
      <c r="J25" s="485"/>
      <c r="K25" s="496"/>
      <c r="L25" s="474"/>
      <c r="M25" s="474"/>
    </row>
    <row r="26" spans="1:13" ht="24" customHeight="1" x14ac:dyDescent="0.2">
      <c r="A26" s="486" t="s">
        <v>147</v>
      </c>
      <c r="B26" s="486" t="s">
        <v>148</v>
      </c>
      <c r="C26" s="475" t="s">
        <v>149</v>
      </c>
      <c r="D26" s="485" t="s">
        <v>172</v>
      </c>
      <c r="E26" s="209" t="s">
        <v>1</v>
      </c>
      <c r="F26" s="211">
        <v>0</v>
      </c>
      <c r="G26" s="893">
        <v>0</v>
      </c>
      <c r="H26" s="211">
        <v>0</v>
      </c>
      <c r="I26" s="211">
        <v>0</v>
      </c>
      <c r="J26" s="485" t="s">
        <v>904</v>
      </c>
      <c r="K26" s="495" t="s">
        <v>468</v>
      </c>
      <c r="L26" s="676"/>
      <c r="M26" s="676"/>
    </row>
    <row r="27" spans="1:13" ht="21" customHeight="1" x14ac:dyDescent="0.2">
      <c r="A27" s="486"/>
      <c r="B27" s="486"/>
      <c r="C27" s="475"/>
      <c r="D27" s="485"/>
      <c r="E27" s="209" t="s">
        <v>3</v>
      </c>
      <c r="F27" s="211">
        <v>55.7</v>
      </c>
      <c r="G27" s="893">
        <v>255.5</v>
      </c>
      <c r="H27" s="211">
        <v>0</v>
      </c>
      <c r="I27" s="211">
        <v>0</v>
      </c>
      <c r="J27" s="485"/>
      <c r="K27" s="675"/>
      <c r="L27" s="677"/>
      <c r="M27" s="677"/>
    </row>
    <row r="28" spans="1:13" ht="21" customHeight="1" x14ac:dyDescent="0.2">
      <c r="A28" s="486"/>
      <c r="B28" s="486"/>
      <c r="C28" s="475"/>
      <c r="D28" s="485"/>
      <c r="E28" s="209" t="s">
        <v>13</v>
      </c>
      <c r="F28" s="211">
        <v>23.5</v>
      </c>
      <c r="G28" s="893">
        <v>23.5</v>
      </c>
      <c r="H28" s="211">
        <v>0</v>
      </c>
      <c r="I28" s="211">
        <v>0</v>
      </c>
      <c r="J28" s="485"/>
      <c r="K28" s="496"/>
      <c r="L28" s="678"/>
      <c r="M28" s="678"/>
    </row>
    <row r="29" spans="1:13" ht="21" customHeight="1" x14ac:dyDescent="0.2">
      <c r="A29" s="461" t="s">
        <v>147</v>
      </c>
      <c r="B29" s="461" t="s">
        <v>148</v>
      </c>
      <c r="C29" s="461" t="s">
        <v>150</v>
      </c>
      <c r="D29" s="471" t="s">
        <v>304</v>
      </c>
      <c r="E29" s="209" t="s">
        <v>1</v>
      </c>
      <c r="F29" s="211">
        <v>39.5</v>
      </c>
      <c r="G29" s="893">
        <v>39.5</v>
      </c>
      <c r="H29" s="211">
        <v>0</v>
      </c>
      <c r="I29" s="211">
        <v>0</v>
      </c>
      <c r="J29" s="471" t="s">
        <v>320</v>
      </c>
      <c r="K29" s="495">
        <v>1</v>
      </c>
      <c r="L29" s="676"/>
      <c r="M29" s="676"/>
    </row>
    <row r="30" spans="1:13" ht="21" customHeight="1" x14ac:dyDescent="0.2">
      <c r="A30" s="462"/>
      <c r="B30" s="462"/>
      <c r="C30" s="462"/>
      <c r="D30" s="488"/>
      <c r="E30" s="209" t="s">
        <v>3</v>
      </c>
      <c r="F30" s="211">
        <v>167.4</v>
      </c>
      <c r="G30" s="893">
        <v>167.4</v>
      </c>
      <c r="H30" s="211">
        <v>0</v>
      </c>
      <c r="I30" s="211">
        <v>0</v>
      </c>
      <c r="J30" s="488"/>
      <c r="K30" s="675"/>
      <c r="L30" s="677"/>
      <c r="M30" s="677"/>
    </row>
    <row r="31" spans="1:13" ht="21" customHeight="1" x14ac:dyDescent="0.2">
      <c r="A31" s="463"/>
      <c r="B31" s="463"/>
      <c r="C31" s="463"/>
      <c r="D31" s="472"/>
      <c r="E31" s="209" t="s">
        <v>13</v>
      </c>
      <c r="F31" s="211">
        <v>64.900000000000006</v>
      </c>
      <c r="G31" s="893">
        <v>64.900000000000006</v>
      </c>
      <c r="H31" s="211">
        <v>0</v>
      </c>
      <c r="I31" s="211">
        <v>0</v>
      </c>
      <c r="J31" s="472"/>
      <c r="K31" s="496"/>
      <c r="L31" s="678"/>
      <c r="M31" s="678"/>
    </row>
    <row r="32" spans="1:13" ht="21" customHeight="1" x14ac:dyDescent="0.2">
      <c r="A32" s="461" t="s">
        <v>147</v>
      </c>
      <c r="B32" s="461" t="s">
        <v>148</v>
      </c>
      <c r="C32" s="461" t="s">
        <v>151</v>
      </c>
      <c r="D32" s="471" t="s">
        <v>340</v>
      </c>
      <c r="E32" s="209" t="s">
        <v>1</v>
      </c>
      <c r="F32" s="211">
        <v>0</v>
      </c>
      <c r="G32" s="893">
        <v>0</v>
      </c>
      <c r="H32" s="211">
        <v>0</v>
      </c>
      <c r="I32" s="211">
        <v>0</v>
      </c>
      <c r="J32" s="471" t="s">
        <v>341</v>
      </c>
      <c r="K32" s="495">
        <v>1</v>
      </c>
      <c r="L32" s="495"/>
      <c r="M32" s="495"/>
    </row>
    <row r="33" spans="1:13" ht="21" customHeight="1" x14ac:dyDescent="0.2">
      <c r="A33" s="462"/>
      <c r="B33" s="462"/>
      <c r="C33" s="462"/>
      <c r="D33" s="488"/>
      <c r="E33" s="209" t="s">
        <v>3</v>
      </c>
      <c r="F33" s="211">
        <v>170.7</v>
      </c>
      <c r="G33" s="893">
        <v>170.7</v>
      </c>
      <c r="H33" s="211">
        <v>0</v>
      </c>
      <c r="I33" s="211">
        <v>0</v>
      </c>
      <c r="J33" s="488"/>
      <c r="K33" s="675"/>
      <c r="L33" s="675"/>
      <c r="M33" s="675"/>
    </row>
    <row r="34" spans="1:13" ht="21" customHeight="1" x14ac:dyDescent="0.2">
      <c r="A34" s="463"/>
      <c r="B34" s="463"/>
      <c r="C34" s="463"/>
      <c r="D34" s="472"/>
      <c r="E34" s="209" t="s">
        <v>13</v>
      </c>
      <c r="F34" s="211">
        <v>61.7</v>
      </c>
      <c r="G34" s="893">
        <v>61.7</v>
      </c>
      <c r="H34" s="211">
        <v>0</v>
      </c>
      <c r="I34" s="211">
        <v>0</v>
      </c>
      <c r="J34" s="472"/>
      <c r="K34" s="496"/>
      <c r="L34" s="496"/>
      <c r="M34" s="496"/>
    </row>
    <row r="35" spans="1:13" ht="23.25" customHeight="1" x14ac:dyDescent="0.2">
      <c r="A35" s="461" t="s">
        <v>147</v>
      </c>
      <c r="B35" s="461" t="s">
        <v>148</v>
      </c>
      <c r="C35" s="461" t="s">
        <v>152</v>
      </c>
      <c r="D35" s="471" t="s">
        <v>167</v>
      </c>
      <c r="E35" s="209" t="s">
        <v>1</v>
      </c>
      <c r="F35" s="211">
        <v>0</v>
      </c>
      <c r="G35" s="893">
        <v>0</v>
      </c>
      <c r="H35" s="211">
        <v>0</v>
      </c>
      <c r="I35" s="211">
        <v>0</v>
      </c>
      <c r="J35" s="471" t="s">
        <v>579</v>
      </c>
      <c r="K35" s="495" t="s">
        <v>580</v>
      </c>
      <c r="L35" s="473"/>
      <c r="M35" s="473"/>
    </row>
    <row r="36" spans="1:13" ht="23.25" customHeight="1" x14ac:dyDescent="0.2">
      <c r="A36" s="463"/>
      <c r="B36" s="463"/>
      <c r="C36" s="463"/>
      <c r="D36" s="472"/>
      <c r="E36" s="209" t="s">
        <v>14</v>
      </c>
      <c r="F36" s="211">
        <v>210</v>
      </c>
      <c r="G36" s="893">
        <v>210</v>
      </c>
      <c r="H36" s="211">
        <v>0</v>
      </c>
      <c r="I36" s="211">
        <v>0</v>
      </c>
      <c r="J36" s="472"/>
      <c r="K36" s="496"/>
      <c r="L36" s="474"/>
      <c r="M36" s="474"/>
    </row>
    <row r="37" spans="1:13" ht="29.25" customHeight="1" x14ac:dyDescent="0.2">
      <c r="A37" s="461" t="s">
        <v>147</v>
      </c>
      <c r="B37" s="461" t="s">
        <v>148</v>
      </c>
      <c r="C37" s="461" t="s">
        <v>153</v>
      </c>
      <c r="D37" s="471" t="s">
        <v>161</v>
      </c>
      <c r="E37" s="209" t="s">
        <v>13</v>
      </c>
      <c r="F37" s="211">
        <v>0</v>
      </c>
      <c r="G37" s="893">
        <v>0</v>
      </c>
      <c r="H37" s="211">
        <v>0</v>
      </c>
      <c r="I37" s="211">
        <v>0</v>
      </c>
      <c r="J37" s="471" t="s">
        <v>186</v>
      </c>
      <c r="K37" s="495"/>
      <c r="L37" s="473" t="s">
        <v>522</v>
      </c>
      <c r="M37" s="473" t="s">
        <v>522</v>
      </c>
    </row>
    <row r="38" spans="1:13" ht="24.75" customHeight="1" x14ac:dyDescent="0.2">
      <c r="A38" s="463"/>
      <c r="B38" s="463"/>
      <c r="C38" s="463"/>
      <c r="D38" s="472"/>
      <c r="E38" s="209" t="s">
        <v>1</v>
      </c>
      <c r="F38" s="211">
        <v>0</v>
      </c>
      <c r="G38" s="893">
        <v>0</v>
      </c>
      <c r="H38" s="211">
        <v>25</v>
      </c>
      <c r="I38" s="211">
        <v>25</v>
      </c>
      <c r="J38" s="472"/>
      <c r="K38" s="496"/>
      <c r="L38" s="474"/>
      <c r="M38" s="474"/>
    </row>
    <row r="39" spans="1:13" ht="57.75" customHeight="1" x14ac:dyDescent="0.2">
      <c r="A39" s="220" t="s">
        <v>147</v>
      </c>
      <c r="B39" s="220" t="s">
        <v>148</v>
      </c>
      <c r="C39" s="210" t="s">
        <v>154</v>
      </c>
      <c r="D39" s="209" t="s">
        <v>303</v>
      </c>
      <c r="E39" s="209" t="s">
        <v>1</v>
      </c>
      <c r="F39" s="211">
        <v>13.5</v>
      </c>
      <c r="G39" s="893">
        <v>13.5</v>
      </c>
      <c r="H39" s="211">
        <v>200</v>
      </c>
      <c r="I39" s="211">
        <v>300</v>
      </c>
      <c r="J39" s="209" t="s">
        <v>461</v>
      </c>
      <c r="K39" s="212" t="s">
        <v>180</v>
      </c>
      <c r="L39" s="212" t="s">
        <v>231</v>
      </c>
      <c r="M39" s="212" t="s">
        <v>523</v>
      </c>
    </row>
    <row r="40" spans="1:13" ht="44.25" customHeight="1" x14ac:dyDescent="0.2">
      <c r="A40" s="210" t="s">
        <v>147</v>
      </c>
      <c r="B40" s="210" t="s">
        <v>148</v>
      </c>
      <c r="C40" s="210" t="s">
        <v>155</v>
      </c>
      <c r="D40" s="209" t="s">
        <v>271</v>
      </c>
      <c r="E40" s="209" t="s">
        <v>1</v>
      </c>
      <c r="F40" s="211">
        <v>0</v>
      </c>
      <c r="G40" s="893">
        <v>0</v>
      </c>
      <c r="H40" s="211">
        <v>15</v>
      </c>
      <c r="I40" s="211">
        <v>70</v>
      </c>
      <c r="J40" s="209" t="s">
        <v>620</v>
      </c>
      <c r="K40" s="212"/>
      <c r="L40" s="212" t="s">
        <v>180</v>
      </c>
      <c r="M40" s="212" t="s">
        <v>831</v>
      </c>
    </row>
    <row r="41" spans="1:13" ht="30.75" customHeight="1" x14ac:dyDescent="0.2">
      <c r="A41" s="220" t="s">
        <v>147</v>
      </c>
      <c r="B41" s="220" t="s">
        <v>148</v>
      </c>
      <c r="C41" s="210" t="s">
        <v>156</v>
      </c>
      <c r="D41" s="209" t="s">
        <v>105</v>
      </c>
      <c r="E41" s="209" t="s">
        <v>1</v>
      </c>
      <c r="F41" s="211">
        <v>40</v>
      </c>
      <c r="G41" s="893">
        <v>40</v>
      </c>
      <c r="H41" s="211">
        <v>40</v>
      </c>
      <c r="I41" s="211">
        <v>40</v>
      </c>
      <c r="J41" s="209" t="s">
        <v>46</v>
      </c>
      <c r="K41" s="212">
        <v>6</v>
      </c>
      <c r="L41" s="212">
        <v>6</v>
      </c>
      <c r="M41" s="212">
        <v>6</v>
      </c>
    </row>
    <row r="42" spans="1:13" ht="34.5" customHeight="1" x14ac:dyDescent="0.2">
      <c r="A42" s="220" t="s">
        <v>147</v>
      </c>
      <c r="B42" s="220" t="s">
        <v>148</v>
      </c>
      <c r="C42" s="210" t="s">
        <v>157</v>
      </c>
      <c r="D42" s="209" t="s">
        <v>0</v>
      </c>
      <c r="E42" s="209" t="s">
        <v>1</v>
      </c>
      <c r="F42" s="211">
        <v>40</v>
      </c>
      <c r="G42" s="893">
        <v>40</v>
      </c>
      <c r="H42" s="211">
        <v>40</v>
      </c>
      <c r="I42" s="211">
        <v>40</v>
      </c>
      <c r="J42" s="209" t="s">
        <v>185</v>
      </c>
      <c r="K42" s="212">
        <v>6</v>
      </c>
      <c r="L42" s="212">
        <v>6</v>
      </c>
      <c r="M42" s="212">
        <v>6</v>
      </c>
    </row>
    <row r="43" spans="1:13" ht="34.5" customHeight="1" x14ac:dyDescent="0.2">
      <c r="A43" s="220" t="s">
        <v>147</v>
      </c>
      <c r="B43" s="220" t="s">
        <v>148</v>
      </c>
      <c r="C43" s="210" t="s">
        <v>158</v>
      </c>
      <c r="D43" s="209" t="s">
        <v>173</v>
      </c>
      <c r="E43" s="209" t="s">
        <v>1</v>
      </c>
      <c r="F43" s="211">
        <v>0</v>
      </c>
      <c r="G43" s="893">
        <v>0</v>
      </c>
      <c r="H43" s="211">
        <v>15</v>
      </c>
      <c r="I43" s="211">
        <v>0</v>
      </c>
      <c r="J43" s="209" t="s">
        <v>202</v>
      </c>
      <c r="K43" s="212"/>
      <c r="L43" s="212">
        <v>1</v>
      </c>
      <c r="M43" s="212"/>
    </row>
    <row r="44" spans="1:13" ht="34.5" customHeight="1" x14ac:dyDescent="0.2">
      <c r="A44" s="220" t="s">
        <v>147</v>
      </c>
      <c r="B44" s="220" t="s">
        <v>148</v>
      </c>
      <c r="C44" s="210" t="s">
        <v>20</v>
      </c>
      <c r="D44" s="209" t="s">
        <v>174</v>
      </c>
      <c r="E44" s="209" t="s">
        <v>1</v>
      </c>
      <c r="F44" s="211">
        <v>0</v>
      </c>
      <c r="G44" s="893">
        <v>0</v>
      </c>
      <c r="H44" s="211">
        <v>15</v>
      </c>
      <c r="I44" s="211">
        <v>0</v>
      </c>
      <c r="J44" s="209" t="s">
        <v>202</v>
      </c>
      <c r="K44" s="212"/>
      <c r="L44" s="212">
        <v>1</v>
      </c>
      <c r="M44" s="212"/>
    </row>
    <row r="45" spans="1:13" ht="25.5" customHeight="1" x14ac:dyDescent="0.2">
      <c r="A45" s="461" t="s">
        <v>147</v>
      </c>
      <c r="B45" s="461" t="s">
        <v>148</v>
      </c>
      <c r="C45" s="461" t="s">
        <v>2</v>
      </c>
      <c r="D45" s="471" t="s">
        <v>843</v>
      </c>
      <c r="E45" s="209" t="s">
        <v>13</v>
      </c>
      <c r="F45" s="211">
        <v>31</v>
      </c>
      <c r="G45" s="893">
        <v>31</v>
      </c>
      <c r="H45" s="211">
        <v>0</v>
      </c>
      <c r="I45" s="211">
        <f>SUM(28+59)</f>
        <v>87</v>
      </c>
      <c r="J45" s="471" t="s">
        <v>866</v>
      </c>
      <c r="K45" s="470">
        <v>1</v>
      </c>
      <c r="L45" s="236"/>
      <c r="M45" s="236" t="s">
        <v>830</v>
      </c>
    </row>
    <row r="46" spans="1:13" ht="25.5" customHeight="1" x14ac:dyDescent="0.2">
      <c r="A46" s="462"/>
      <c r="B46" s="462"/>
      <c r="C46" s="462"/>
      <c r="D46" s="488"/>
      <c r="E46" s="209" t="s">
        <v>1</v>
      </c>
      <c r="F46" s="211">
        <v>0</v>
      </c>
      <c r="G46" s="893">
        <v>0</v>
      </c>
      <c r="H46" s="211">
        <v>0</v>
      </c>
      <c r="I46" s="211">
        <v>28</v>
      </c>
      <c r="J46" s="488"/>
      <c r="K46" s="470"/>
      <c r="L46" s="301"/>
      <c r="M46" s="301"/>
    </row>
    <row r="47" spans="1:13" ht="25.5" customHeight="1" x14ac:dyDescent="0.2">
      <c r="A47" s="462"/>
      <c r="B47" s="462"/>
      <c r="C47" s="462"/>
      <c r="D47" s="488"/>
      <c r="E47" s="209" t="s">
        <v>3</v>
      </c>
      <c r="F47" s="211">
        <v>0</v>
      </c>
      <c r="G47" s="893">
        <v>0</v>
      </c>
      <c r="H47" s="211">
        <v>0</v>
      </c>
      <c r="I47" s="211">
        <v>225</v>
      </c>
      <c r="J47" s="488"/>
      <c r="K47" s="470"/>
      <c r="L47" s="242"/>
      <c r="M47" s="242"/>
    </row>
    <row r="48" spans="1:13" ht="23.25" customHeight="1" x14ac:dyDescent="0.2">
      <c r="A48" s="461" t="s">
        <v>147</v>
      </c>
      <c r="B48" s="461" t="s">
        <v>148</v>
      </c>
      <c r="C48" s="461" t="s">
        <v>9</v>
      </c>
      <c r="D48" s="471" t="s">
        <v>939</v>
      </c>
      <c r="E48" s="209" t="s">
        <v>1</v>
      </c>
      <c r="F48" s="168">
        <v>0</v>
      </c>
      <c r="G48" s="892">
        <v>0</v>
      </c>
      <c r="H48" s="168">
        <v>0</v>
      </c>
      <c r="I48" s="168">
        <v>0</v>
      </c>
      <c r="J48" s="471" t="s">
        <v>940</v>
      </c>
      <c r="K48" s="473">
        <v>1</v>
      </c>
      <c r="L48" s="473"/>
      <c r="M48" s="473"/>
    </row>
    <row r="49" spans="1:13" ht="24" customHeight="1" x14ac:dyDescent="0.2">
      <c r="A49" s="463"/>
      <c r="B49" s="463"/>
      <c r="C49" s="463"/>
      <c r="D49" s="472"/>
      <c r="E49" s="209" t="s">
        <v>159</v>
      </c>
      <c r="F49" s="408">
        <v>142</v>
      </c>
      <c r="G49" s="952">
        <v>42</v>
      </c>
      <c r="H49" s="407">
        <v>0</v>
      </c>
      <c r="I49" s="407">
        <v>0</v>
      </c>
      <c r="J49" s="472"/>
      <c r="K49" s="474"/>
      <c r="L49" s="474"/>
      <c r="M49" s="474"/>
    </row>
    <row r="50" spans="1:13" ht="30" customHeight="1" x14ac:dyDescent="0.2">
      <c r="A50" s="461" t="s">
        <v>147</v>
      </c>
      <c r="B50" s="461" t="s">
        <v>148</v>
      </c>
      <c r="C50" s="461" t="s">
        <v>5</v>
      </c>
      <c r="D50" s="471" t="s">
        <v>310</v>
      </c>
      <c r="E50" s="209" t="s">
        <v>1</v>
      </c>
      <c r="F50" s="211">
        <v>0</v>
      </c>
      <c r="G50" s="893">
        <v>0</v>
      </c>
      <c r="H50" s="211">
        <v>200</v>
      </c>
      <c r="I50" s="211">
        <v>160</v>
      </c>
      <c r="J50" s="471" t="s">
        <v>844</v>
      </c>
      <c r="K50" s="495" t="s">
        <v>526</v>
      </c>
      <c r="L50" s="473" t="s">
        <v>845</v>
      </c>
      <c r="M50" s="473" t="s">
        <v>846</v>
      </c>
    </row>
    <row r="51" spans="1:13" ht="30.75" customHeight="1" x14ac:dyDescent="0.2">
      <c r="A51" s="463"/>
      <c r="B51" s="463"/>
      <c r="C51" s="463"/>
      <c r="D51" s="472"/>
      <c r="E51" s="209" t="s">
        <v>14</v>
      </c>
      <c r="F51" s="211">
        <v>150</v>
      </c>
      <c r="G51" s="893">
        <v>150</v>
      </c>
      <c r="H51" s="211">
        <v>0</v>
      </c>
      <c r="I51" s="211">
        <v>0</v>
      </c>
      <c r="J51" s="472"/>
      <c r="K51" s="496"/>
      <c r="L51" s="474"/>
      <c r="M51" s="474"/>
    </row>
    <row r="52" spans="1:13" ht="42.75" customHeight="1" x14ac:dyDescent="0.2">
      <c r="A52" s="210" t="s">
        <v>147</v>
      </c>
      <c r="B52" s="210" t="s">
        <v>148</v>
      </c>
      <c r="C52" s="210" t="s">
        <v>6</v>
      </c>
      <c r="D52" s="209" t="s">
        <v>311</v>
      </c>
      <c r="E52" s="209" t="s">
        <v>1</v>
      </c>
      <c r="F52" s="211">
        <v>0</v>
      </c>
      <c r="G52" s="893">
        <v>0</v>
      </c>
      <c r="H52" s="211">
        <v>15</v>
      </c>
      <c r="I52" s="211">
        <v>0</v>
      </c>
      <c r="J52" s="140" t="s">
        <v>202</v>
      </c>
      <c r="K52" s="212"/>
      <c r="L52" s="212">
        <v>1</v>
      </c>
      <c r="M52" s="212"/>
    </row>
    <row r="53" spans="1:13" ht="42.75" customHeight="1" x14ac:dyDescent="0.2">
      <c r="A53" s="207" t="s">
        <v>147</v>
      </c>
      <c r="B53" s="207" t="s">
        <v>148</v>
      </c>
      <c r="C53" s="207" t="s">
        <v>7</v>
      </c>
      <c r="D53" s="205" t="s">
        <v>463</v>
      </c>
      <c r="E53" s="209" t="s">
        <v>1</v>
      </c>
      <c r="F53" s="211">
        <v>20</v>
      </c>
      <c r="G53" s="893">
        <v>5</v>
      </c>
      <c r="H53" s="211">
        <v>30</v>
      </c>
      <c r="I53" s="211">
        <v>0</v>
      </c>
      <c r="J53" s="140" t="s">
        <v>202</v>
      </c>
      <c r="K53" s="212"/>
      <c r="L53" s="212">
        <v>1</v>
      </c>
      <c r="M53" s="212"/>
    </row>
    <row r="54" spans="1:13" ht="32.25" customHeight="1" x14ac:dyDescent="0.2">
      <c r="A54" s="210" t="s">
        <v>147</v>
      </c>
      <c r="B54" s="210" t="s">
        <v>148</v>
      </c>
      <c r="C54" s="210" t="s">
        <v>8</v>
      </c>
      <c r="D54" s="209" t="s">
        <v>847</v>
      </c>
      <c r="E54" s="209" t="s">
        <v>1</v>
      </c>
      <c r="F54" s="211">
        <v>15</v>
      </c>
      <c r="G54" s="893">
        <v>15</v>
      </c>
      <c r="H54" s="211">
        <v>15</v>
      </c>
      <c r="I54" s="211">
        <v>15</v>
      </c>
      <c r="J54" s="140" t="s">
        <v>324</v>
      </c>
      <c r="K54" s="212">
        <v>1</v>
      </c>
      <c r="L54" s="212">
        <v>1</v>
      </c>
      <c r="M54" s="212">
        <v>1</v>
      </c>
    </row>
    <row r="55" spans="1:13" ht="41.25" customHeight="1" x14ac:dyDescent="0.2">
      <c r="A55" s="206" t="s">
        <v>147</v>
      </c>
      <c r="B55" s="206" t="s">
        <v>148</v>
      </c>
      <c r="C55" s="206" t="s">
        <v>10</v>
      </c>
      <c r="D55" s="110" t="s">
        <v>848</v>
      </c>
      <c r="E55" s="170" t="s">
        <v>1</v>
      </c>
      <c r="F55" s="35">
        <v>10</v>
      </c>
      <c r="G55" s="893">
        <v>10</v>
      </c>
      <c r="H55" s="35">
        <v>0</v>
      </c>
      <c r="I55" s="35">
        <v>0</v>
      </c>
      <c r="J55" s="209" t="s">
        <v>202</v>
      </c>
      <c r="K55" s="318"/>
      <c r="L55" s="318">
        <v>1</v>
      </c>
      <c r="M55" s="318"/>
    </row>
    <row r="56" spans="1:13" ht="24" customHeight="1" x14ac:dyDescent="0.2">
      <c r="A56" s="461" t="s">
        <v>147</v>
      </c>
      <c r="B56" s="461" t="s">
        <v>148</v>
      </c>
      <c r="C56" s="461" t="s">
        <v>15</v>
      </c>
      <c r="D56" s="471" t="s">
        <v>478</v>
      </c>
      <c r="E56" s="209" t="s">
        <v>1</v>
      </c>
      <c r="F56" s="211">
        <v>0</v>
      </c>
      <c r="G56" s="893">
        <v>0</v>
      </c>
      <c r="H56" s="211">
        <v>15</v>
      </c>
      <c r="I56" s="211">
        <v>0</v>
      </c>
      <c r="J56" s="471" t="s">
        <v>591</v>
      </c>
      <c r="K56" s="495"/>
      <c r="L56" s="473">
        <v>1</v>
      </c>
      <c r="M56" s="473"/>
    </row>
    <row r="57" spans="1:13" ht="23.25" customHeight="1" x14ac:dyDescent="0.2">
      <c r="A57" s="463"/>
      <c r="B57" s="463"/>
      <c r="C57" s="463"/>
      <c r="D57" s="472"/>
      <c r="E57" s="209" t="s">
        <v>13</v>
      </c>
      <c r="F57" s="211">
        <v>0</v>
      </c>
      <c r="G57" s="893">
        <v>0</v>
      </c>
      <c r="H57" s="211">
        <v>0</v>
      </c>
      <c r="I57" s="211">
        <v>0</v>
      </c>
      <c r="J57" s="472"/>
      <c r="K57" s="496"/>
      <c r="L57" s="474"/>
      <c r="M57" s="474"/>
    </row>
    <row r="58" spans="1:13" ht="33" customHeight="1" x14ac:dyDescent="0.2">
      <c r="A58" s="207" t="s">
        <v>147</v>
      </c>
      <c r="B58" s="207" t="s">
        <v>148</v>
      </c>
      <c r="C58" s="207" t="s">
        <v>11</v>
      </c>
      <c r="D58" s="96" t="s">
        <v>447</v>
      </c>
      <c r="E58" s="209" t="s">
        <v>13</v>
      </c>
      <c r="F58" s="211">
        <v>10</v>
      </c>
      <c r="G58" s="893">
        <v>10</v>
      </c>
      <c r="H58" s="211">
        <v>0</v>
      </c>
      <c r="I58" s="211">
        <v>0</v>
      </c>
      <c r="J58" s="209" t="s">
        <v>446</v>
      </c>
      <c r="K58" s="215">
        <v>1</v>
      </c>
      <c r="L58" s="215"/>
      <c r="M58" s="215"/>
    </row>
    <row r="59" spans="1:13" ht="30" customHeight="1" x14ac:dyDescent="0.2">
      <c r="A59" s="207" t="s">
        <v>147</v>
      </c>
      <c r="B59" s="207" t="s">
        <v>148</v>
      </c>
      <c r="C59" s="207" t="s">
        <v>12</v>
      </c>
      <c r="D59" s="110" t="s">
        <v>504</v>
      </c>
      <c r="E59" s="209" t="s">
        <v>13</v>
      </c>
      <c r="F59" s="211">
        <v>20</v>
      </c>
      <c r="G59" s="893">
        <v>20</v>
      </c>
      <c r="H59" s="211">
        <v>0</v>
      </c>
      <c r="I59" s="211">
        <v>0</v>
      </c>
      <c r="J59" s="205" t="s">
        <v>448</v>
      </c>
      <c r="K59" s="215">
        <v>1</v>
      </c>
      <c r="L59" s="215"/>
      <c r="M59" s="215"/>
    </row>
    <row r="60" spans="1:13" ht="39.75" customHeight="1" x14ac:dyDescent="0.2">
      <c r="A60" s="207" t="s">
        <v>147</v>
      </c>
      <c r="B60" s="207" t="s">
        <v>148</v>
      </c>
      <c r="C60" s="207" t="s">
        <v>301</v>
      </c>
      <c r="D60" s="110" t="s">
        <v>450</v>
      </c>
      <c r="E60" s="209" t="s">
        <v>13</v>
      </c>
      <c r="F60" s="211">
        <v>18</v>
      </c>
      <c r="G60" s="893">
        <v>0</v>
      </c>
      <c r="H60" s="211">
        <v>0</v>
      </c>
      <c r="I60" s="211">
        <v>0</v>
      </c>
      <c r="J60" s="205" t="s">
        <v>449</v>
      </c>
      <c r="K60" s="215"/>
      <c r="L60" s="215"/>
      <c r="M60" s="215"/>
    </row>
    <row r="61" spans="1:13" ht="42.75" customHeight="1" x14ac:dyDescent="0.2">
      <c r="A61" s="207" t="s">
        <v>147</v>
      </c>
      <c r="B61" s="207" t="s">
        <v>148</v>
      </c>
      <c r="C61" s="207" t="s">
        <v>269</v>
      </c>
      <c r="D61" s="140" t="s">
        <v>451</v>
      </c>
      <c r="E61" s="209" t="s">
        <v>13</v>
      </c>
      <c r="F61" s="211">
        <v>0</v>
      </c>
      <c r="G61" s="893">
        <v>0</v>
      </c>
      <c r="H61" s="211">
        <v>0</v>
      </c>
      <c r="I61" s="211">
        <v>15</v>
      </c>
      <c r="J61" s="205" t="s">
        <v>593</v>
      </c>
      <c r="K61" s="215"/>
      <c r="L61" s="215"/>
      <c r="M61" s="215" t="s">
        <v>180</v>
      </c>
    </row>
    <row r="62" spans="1:13" ht="25.5" customHeight="1" x14ac:dyDescent="0.2">
      <c r="A62" s="461" t="s">
        <v>147</v>
      </c>
      <c r="B62" s="461" t="s">
        <v>148</v>
      </c>
      <c r="C62" s="461" t="s">
        <v>272</v>
      </c>
      <c r="D62" s="471" t="s">
        <v>589</v>
      </c>
      <c r="E62" s="209" t="s">
        <v>13</v>
      </c>
      <c r="F62" s="211">
        <v>9</v>
      </c>
      <c r="G62" s="893">
        <v>9</v>
      </c>
      <c r="H62" s="211">
        <v>0</v>
      </c>
      <c r="I62" s="211">
        <v>80</v>
      </c>
      <c r="J62" s="471" t="s">
        <v>581</v>
      </c>
      <c r="K62" s="495" t="s">
        <v>180</v>
      </c>
      <c r="L62" s="473"/>
      <c r="M62" s="473" t="s">
        <v>1054</v>
      </c>
    </row>
    <row r="63" spans="1:13" ht="25.5" customHeight="1" x14ac:dyDescent="0.2">
      <c r="A63" s="462"/>
      <c r="B63" s="462"/>
      <c r="C63" s="462"/>
      <c r="D63" s="488"/>
      <c r="E63" s="209" t="s">
        <v>1</v>
      </c>
      <c r="F63" s="211">
        <v>0</v>
      </c>
      <c r="G63" s="893">
        <v>0</v>
      </c>
      <c r="H63" s="211">
        <v>0</v>
      </c>
      <c r="I63" s="211">
        <v>44</v>
      </c>
      <c r="J63" s="488"/>
      <c r="K63" s="675"/>
      <c r="L63" s="698"/>
      <c r="M63" s="698"/>
    </row>
    <row r="64" spans="1:13" ht="25.5" customHeight="1" x14ac:dyDescent="0.2">
      <c r="A64" s="463"/>
      <c r="B64" s="463"/>
      <c r="C64" s="463"/>
      <c r="D64" s="472"/>
      <c r="E64" s="209" t="s">
        <v>3</v>
      </c>
      <c r="F64" s="211">
        <v>0</v>
      </c>
      <c r="G64" s="893">
        <v>0</v>
      </c>
      <c r="H64" s="211">
        <v>0</v>
      </c>
      <c r="I64" s="211">
        <v>88</v>
      </c>
      <c r="J64" s="472"/>
      <c r="K64" s="496"/>
      <c r="L64" s="474"/>
      <c r="M64" s="474"/>
    </row>
    <row r="65" spans="1:13" ht="39.75" customHeight="1" x14ac:dyDescent="0.2">
      <c r="A65" s="207" t="s">
        <v>147</v>
      </c>
      <c r="B65" s="207" t="s">
        <v>148</v>
      </c>
      <c r="C65" s="207" t="s">
        <v>273</v>
      </c>
      <c r="D65" s="95" t="s">
        <v>441</v>
      </c>
      <c r="E65" s="209" t="s">
        <v>13</v>
      </c>
      <c r="F65" s="211">
        <v>0</v>
      </c>
      <c r="G65" s="893">
        <v>0</v>
      </c>
      <c r="H65" s="211">
        <v>0</v>
      </c>
      <c r="I65" s="211">
        <v>61</v>
      </c>
      <c r="J65" s="205" t="s">
        <v>443</v>
      </c>
      <c r="K65" s="215"/>
      <c r="L65" s="215"/>
      <c r="M65" s="215" t="s">
        <v>474</v>
      </c>
    </row>
    <row r="66" spans="1:13" ht="39.75" customHeight="1" x14ac:dyDescent="0.2">
      <c r="A66" s="207" t="s">
        <v>147</v>
      </c>
      <c r="B66" s="207" t="s">
        <v>148</v>
      </c>
      <c r="C66" s="207" t="s">
        <v>312</v>
      </c>
      <c r="D66" s="95" t="s">
        <v>442</v>
      </c>
      <c r="E66" s="209" t="s">
        <v>13</v>
      </c>
      <c r="F66" s="211">
        <v>0</v>
      </c>
      <c r="G66" s="893">
        <v>0</v>
      </c>
      <c r="H66" s="211">
        <v>0</v>
      </c>
      <c r="I66" s="211">
        <v>60</v>
      </c>
      <c r="J66" s="205" t="s">
        <v>443</v>
      </c>
      <c r="K66" s="212"/>
      <c r="L66" s="215"/>
      <c r="M66" s="215" t="s">
        <v>473</v>
      </c>
    </row>
    <row r="67" spans="1:13" ht="41.25" customHeight="1" x14ac:dyDescent="0.2">
      <c r="A67" s="207" t="s">
        <v>147</v>
      </c>
      <c r="B67" s="207" t="s">
        <v>148</v>
      </c>
      <c r="C67" s="207" t="s">
        <v>464</v>
      </c>
      <c r="D67" s="140" t="s">
        <v>444</v>
      </c>
      <c r="E67" s="209" t="s">
        <v>13</v>
      </c>
      <c r="F67" s="211">
        <v>0</v>
      </c>
      <c r="G67" s="893">
        <v>0</v>
      </c>
      <c r="H67" s="211">
        <v>0</v>
      </c>
      <c r="I67" s="211">
        <v>15</v>
      </c>
      <c r="J67" s="205" t="s">
        <v>592</v>
      </c>
      <c r="K67" s="215"/>
      <c r="L67" s="215" t="s">
        <v>180</v>
      </c>
      <c r="M67" s="215" t="s">
        <v>180</v>
      </c>
    </row>
    <row r="68" spans="1:13" ht="30.75" customHeight="1" x14ac:dyDescent="0.2">
      <c r="A68" s="207" t="s">
        <v>147</v>
      </c>
      <c r="B68" s="207" t="s">
        <v>148</v>
      </c>
      <c r="C68" s="207" t="s">
        <v>313</v>
      </c>
      <c r="D68" s="110" t="s">
        <v>445</v>
      </c>
      <c r="E68" s="209" t="s">
        <v>13</v>
      </c>
      <c r="F68" s="211">
        <v>0</v>
      </c>
      <c r="G68" s="893">
        <v>0</v>
      </c>
      <c r="H68" s="211">
        <v>0</v>
      </c>
      <c r="I68" s="211">
        <v>24</v>
      </c>
      <c r="J68" s="205" t="s">
        <v>448</v>
      </c>
      <c r="K68" s="215"/>
      <c r="L68" s="215"/>
      <c r="M68" s="215">
        <v>1</v>
      </c>
    </row>
    <row r="69" spans="1:13" ht="43.5" customHeight="1" x14ac:dyDescent="0.2">
      <c r="A69" s="207" t="s">
        <v>147</v>
      </c>
      <c r="B69" s="207" t="s">
        <v>148</v>
      </c>
      <c r="C69" s="207" t="s">
        <v>275</v>
      </c>
      <c r="D69" s="110" t="s">
        <v>527</v>
      </c>
      <c r="E69" s="170" t="s">
        <v>13</v>
      </c>
      <c r="F69" s="35">
        <v>0</v>
      </c>
      <c r="G69" s="893">
        <v>0</v>
      </c>
      <c r="H69" s="35">
        <v>0</v>
      </c>
      <c r="I69" s="35">
        <v>85</v>
      </c>
      <c r="J69" s="170" t="s">
        <v>524</v>
      </c>
      <c r="K69" s="318"/>
      <c r="L69" s="318"/>
      <c r="M69" s="318">
        <v>1</v>
      </c>
    </row>
    <row r="70" spans="1:13" ht="42.75" customHeight="1" x14ac:dyDescent="0.2">
      <c r="A70" s="210" t="s">
        <v>147</v>
      </c>
      <c r="B70" s="210" t="s">
        <v>148</v>
      </c>
      <c r="C70" s="210" t="s">
        <v>462</v>
      </c>
      <c r="D70" s="204" t="s">
        <v>623</v>
      </c>
      <c r="E70" s="170" t="s">
        <v>1</v>
      </c>
      <c r="F70" s="35">
        <v>17</v>
      </c>
      <c r="G70" s="893">
        <v>5</v>
      </c>
      <c r="H70" s="35">
        <v>30</v>
      </c>
      <c r="I70" s="35">
        <v>0</v>
      </c>
      <c r="J70" s="170" t="s">
        <v>202</v>
      </c>
      <c r="K70" s="318">
        <v>1</v>
      </c>
      <c r="L70" s="318"/>
      <c r="M70" s="318"/>
    </row>
    <row r="71" spans="1:13" ht="30.75" customHeight="1" x14ac:dyDescent="0.2">
      <c r="A71" s="210" t="s">
        <v>147</v>
      </c>
      <c r="B71" s="210" t="s">
        <v>148</v>
      </c>
      <c r="C71" s="210" t="s">
        <v>276</v>
      </c>
      <c r="D71" s="110" t="s">
        <v>600</v>
      </c>
      <c r="E71" s="170" t="s">
        <v>1</v>
      </c>
      <c r="F71" s="35">
        <v>4</v>
      </c>
      <c r="G71" s="893">
        <v>4</v>
      </c>
      <c r="H71" s="35">
        <v>0</v>
      </c>
      <c r="I71" s="35">
        <v>0</v>
      </c>
      <c r="J71" s="170" t="s">
        <v>202</v>
      </c>
      <c r="K71" s="318"/>
      <c r="L71" s="318"/>
      <c r="M71" s="318"/>
    </row>
    <row r="72" spans="1:13" ht="31.5" customHeight="1" x14ac:dyDescent="0.2">
      <c r="A72" s="210" t="s">
        <v>147</v>
      </c>
      <c r="B72" s="210" t="s">
        <v>148</v>
      </c>
      <c r="C72" s="210" t="s">
        <v>314</v>
      </c>
      <c r="D72" s="110" t="s">
        <v>852</v>
      </c>
      <c r="E72" s="209" t="s">
        <v>13</v>
      </c>
      <c r="F72" s="35">
        <v>0</v>
      </c>
      <c r="G72" s="893">
        <v>0</v>
      </c>
      <c r="H72" s="35">
        <v>40</v>
      </c>
      <c r="I72" s="35">
        <v>0</v>
      </c>
      <c r="J72" s="209" t="s">
        <v>448</v>
      </c>
      <c r="K72" s="318"/>
      <c r="L72" s="318">
        <v>1</v>
      </c>
      <c r="M72" s="318"/>
    </row>
    <row r="73" spans="1:13" ht="31.5" customHeight="1" x14ac:dyDescent="0.2">
      <c r="A73" s="210" t="s">
        <v>147</v>
      </c>
      <c r="B73" s="210" t="s">
        <v>148</v>
      </c>
      <c r="C73" s="210" t="s">
        <v>465</v>
      </c>
      <c r="D73" s="110" t="s">
        <v>853</v>
      </c>
      <c r="E73" s="209" t="s">
        <v>13</v>
      </c>
      <c r="F73" s="35">
        <v>0</v>
      </c>
      <c r="G73" s="893">
        <v>0</v>
      </c>
      <c r="H73" s="35">
        <v>0</v>
      </c>
      <c r="I73" s="35">
        <v>90</v>
      </c>
      <c r="J73" s="209" t="s">
        <v>448</v>
      </c>
      <c r="K73" s="318"/>
      <c r="L73" s="318"/>
      <c r="M73" s="318">
        <v>1</v>
      </c>
    </row>
    <row r="74" spans="1:13" ht="37.5" customHeight="1" x14ac:dyDescent="0.2">
      <c r="A74" s="210" t="s">
        <v>147</v>
      </c>
      <c r="B74" s="210" t="s">
        <v>148</v>
      </c>
      <c r="C74" s="210" t="s">
        <v>325</v>
      </c>
      <c r="D74" s="110" t="s">
        <v>854</v>
      </c>
      <c r="E74" s="209" t="s">
        <v>13</v>
      </c>
      <c r="F74" s="35">
        <v>118</v>
      </c>
      <c r="G74" s="893">
        <v>0</v>
      </c>
      <c r="H74" s="35">
        <v>0</v>
      </c>
      <c r="I74" s="35">
        <v>118</v>
      </c>
      <c r="J74" s="209" t="s">
        <v>448</v>
      </c>
      <c r="K74" s="318"/>
      <c r="L74" s="318"/>
      <c r="M74" s="318"/>
    </row>
    <row r="75" spans="1:13" ht="31.5" customHeight="1" x14ac:dyDescent="0.2">
      <c r="A75" s="210" t="s">
        <v>147</v>
      </c>
      <c r="B75" s="210" t="s">
        <v>148</v>
      </c>
      <c r="C75" s="210" t="s">
        <v>466</v>
      </c>
      <c r="D75" s="110" t="s">
        <v>855</v>
      </c>
      <c r="E75" s="209" t="s">
        <v>13</v>
      </c>
      <c r="F75" s="35">
        <v>0</v>
      </c>
      <c r="G75" s="893">
        <v>0</v>
      </c>
      <c r="H75" s="35">
        <v>0</v>
      </c>
      <c r="I75" s="35">
        <v>170</v>
      </c>
      <c r="J75" s="209" t="s">
        <v>448</v>
      </c>
      <c r="K75" s="318"/>
      <c r="L75" s="318">
        <v>1</v>
      </c>
      <c r="M75" s="318"/>
    </row>
    <row r="76" spans="1:13" ht="31.5" customHeight="1" x14ac:dyDescent="0.2">
      <c r="A76" s="210" t="s">
        <v>147</v>
      </c>
      <c r="B76" s="210" t="s">
        <v>148</v>
      </c>
      <c r="C76" s="210" t="s">
        <v>339</v>
      </c>
      <c r="D76" s="110" t="s">
        <v>856</v>
      </c>
      <c r="E76" s="209" t="s">
        <v>13</v>
      </c>
      <c r="F76" s="35">
        <v>0</v>
      </c>
      <c r="G76" s="893">
        <v>0</v>
      </c>
      <c r="H76" s="35">
        <v>0</v>
      </c>
      <c r="I76" s="35">
        <v>50</v>
      </c>
      <c r="J76" s="209" t="s">
        <v>443</v>
      </c>
      <c r="K76" s="318"/>
      <c r="L76" s="318"/>
      <c r="M76" s="318" t="s">
        <v>1057</v>
      </c>
    </row>
    <row r="77" spans="1:13" ht="45" customHeight="1" x14ac:dyDescent="0.2">
      <c r="A77" s="210" t="s">
        <v>147</v>
      </c>
      <c r="B77" s="210" t="s">
        <v>148</v>
      </c>
      <c r="C77" s="210" t="s">
        <v>530</v>
      </c>
      <c r="D77" s="110" t="s">
        <v>857</v>
      </c>
      <c r="E77" s="209" t="s">
        <v>13</v>
      </c>
      <c r="F77" s="35">
        <v>0</v>
      </c>
      <c r="G77" s="893">
        <v>5</v>
      </c>
      <c r="H77" s="35">
        <v>60</v>
      </c>
      <c r="I77" s="35">
        <v>0</v>
      </c>
      <c r="J77" s="209" t="s">
        <v>860</v>
      </c>
      <c r="K77" s="318">
        <v>1</v>
      </c>
      <c r="L77" s="318" t="s">
        <v>1057</v>
      </c>
      <c r="M77" s="318"/>
    </row>
    <row r="78" spans="1:13" ht="47.25" customHeight="1" x14ac:dyDescent="0.2">
      <c r="A78" s="210" t="s">
        <v>147</v>
      </c>
      <c r="B78" s="210" t="s">
        <v>148</v>
      </c>
      <c r="C78" s="210" t="s">
        <v>342</v>
      </c>
      <c r="D78" s="110" t="s">
        <v>858</v>
      </c>
      <c r="E78" s="209" t="s">
        <v>13</v>
      </c>
      <c r="F78" s="35">
        <v>5</v>
      </c>
      <c r="G78" s="893">
        <v>5</v>
      </c>
      <c r="H78" s="35">
        <v>0</v>
      </c>
      <c r="I78" s="35">
        <v>60</v>
      </c>
      <c r="J78" s="209" t="s">
        <v>860</v>
      </c>
      <c r="K78" s="318">
        <v>1</v>
      </c>
      <c r="L78" s="318"/>
      <c r="M78" s="318" t="s">
        <v>1056</v>
      </c>
    </row>
    <row r="79" spans="1:13" ht="33" customHeight="1" x14ac:dyDescent="0.2">
      <c r="A79" s="210" t="s">
        <v>147</v>
      </c>
      <c r="B79" s="210" t="s">
        <v>148</v>
      </c>
      <c r="C79" s="210" t="s">
        <v>343</v>
      </c>
      <c r="D79" s="110" t="s">
        <v>859</v>
      </c>
      <c r="E79" s="209" t="s">
        <v>13</v>
      </c>
      <c r="F79" s="35">
        <v>0</v>
      </c>
      <c r="G79" s="893">
        <v>5</v>
      </c>
      <c r="H79" s="35">
        <v>150</v>
      </c>
      <c r="I79" s="35">
        <v>0</v>
      </c>
      <c r="J79" s="170" t="s">
        <v>861</v>
      </c>
      <c r="K79" s="318"/>
      <c r="L79" s="318" t="s">
        <v>1055</v>
      </c>
      <c r="M79" s="318"/>
    </row>
    <row r="80" spans="1:13" ht="40.5" customHeight="1" x14ac:dyDescent="0.2">
      <c r="A80" s="210" t="s">
        <v>147</v>
      </c>
      <c r="B80" s="210" t="s">
        <v>148</v>
      </c>
      <c r="C80" s="210" t="s">
        <v>1060</v>
      </c>
      <c r="D80" s="110" t="s">
        <v>1058</v>
      </c>
      <c r="E80" s="209" t="s">
        <v>13</v>
      </c>
      <c r="F80" s="35">
        <v>0</v>
      </c>
      <c r="G80" s="893">
        <v>144</v>
      </c>
      <c r="H80" s="35">
        <v>0</v>
      </c>
      <c r="I80" s="35">
        <v>0</v>
      </c>
      <c r="J80" s="170" t="s">
        <v>1059</v>
      </c>
      <c r="K80" s="307" t="s">
        <v>1051</v>
      </c>
      <c r="L80" s="318"/>
      <c r="M80" s="318"/>
    </row>
    <row r="81" spans="1:13" ht="34.5" customHeight="1" x14ac:dyDescent="0.2">
      <c r="A81" s="210" t="s">
        <v>147</v>
      </c>
      <c r="B81" s="210" t="s">
        <v>148</v>
      </c>
      <c r="C81" s="210" t="s">
        <v>1061</v>
      </c>
      <c r="D81" s="110" t="s">
        <v>1063</v>
      </c>
      <c r="E81" s="209" t="s">
        <v>13</v>
      </c>
      <c r="F81" s="35">
        <v>0</v>
      </c>
      <c r="G81" s="893">
        <v>33</v>
      </c>
      <c r="H81" s="35">
        <v>0</v>
      </c>
      <c r="I81" s="35">
        <v>0</v>
      </c>
      <c r="J81" s="170" t="s">
        <v>1064</v>
      </c>
      <c r="K81" s="307" t="s">
        <v>189</v>
      </c>
      <c r="L81" s="318"/>
      <c r="M81" s="318"/>
    </row>
    <row r="82" spans="1:13" ht="63.75" customHeight="1" x14ac:dyDescent="0.2">
      <c r="A82" s="210" t="s">
        <v>147</v>
      </c>
      <c r="B82" s="210" t="s">
        <v>148</v>
      </c>
      <c r="C82" s="210" t="s">
        <v>1062</v>
      </c>
      <c r="D82" s="110" t="s">
        <v>1065</v>
      </c>
      <c r="E82" s="209" t="s">
        <v>13</v>
      </c>
      <c r="F82" s="35">
        <v>0</v>
      </c>
      <c r="G82" s="893">
        <v>60</v>
      </c>
      <c r="H82" s="35">
        <v>13</v>
      </c>
      <c r="I82" s="35">
        <v>0</v>
      </c>
      <c r="J82" s="170" t="s">
        <v>1066</v>
      </c>
      <c r="K82" s="307" t="s">
        <v>598</v>
      </c>
      <c r="L82" s="318" t="s">
        <v>1067</v>
      </c>
      <c r="M82" s="318"/>
    </row>
    <row r="83" spans="1:13" ht="63.75" customHeight="1" x14ac:dyDescent="0.2">
      <c r="A83" s="210" t="s">
        <v>147</v>
      </c>
      <c r="B83" s="210" t="s">
        <v>148</v>
      </c>
      <c r="C83" s="210" t="s">
        <v>1071</v>
      </c>
      <c r="D83" s="110" t="s">
        <v>1068</v>
      </c>
      <c r="E83" s="209" t="s">
        <v>13</v>
      </c>
      <c r="F83" s="35">
        <v>0</v>
      </c>
      <c r="G83" s="893">
        <v>28</v>
      </c>
      <c r="H83" s="35">
        <v>0</v>
      </c>
      <c r="I83" s="35">
        <v>0</v>
      </c>
      <c r="J83" s="170" t="s">
        <v>1069</v>
      </c>
      <c r="K83" s="307" t="s">
        <v>1070</v>
      </c>
      <c r="L83" s="318"/>
      <c r="M83" s="318"/>
    </row>
    <row r="84" spans="1:13" s="80" customFormat="1" ht="23.25" customHeight="1" x14ac:dyDescent="0.2">
      <c r="A84" s="956" t="s">
        <v>147</v>
      </c>
      <c r="B84" s="956" t="s">
        <v>148</v>
      </c>
      <c r="C84" s="953" t="s">
        <v>43</v>
      </c>
      <c r="D84" s="954"/>
      <c r="E84" s="955"/>
      <c r="F84" s="313">
        <f t="shared" ref="F84:I84" si="2">SUM(F21:F83)</f>
        <v>2838.8</v>
      </c>
      <c r="G84" s="313">
        <f t="shared" si="2"/>
        <v>4010.8</v>
      </c>
      <c r="H84" s="313">
        <f t="shared" si="2"/>
        <v>1038</v>
      </c>
      <c r="I84" s="313">
        <f t="shared" si="2"/>
        <v>2070</v>
      </c>
      <c r="J84" s="957"/>
      <c r="K84" s="958"/>
      <c r="L84" s="957"/>
      <c r="M84" s="957"/>
    </row>
    <row r="85" spans="1:13" ht="15.75" hidden="1" customHeight="1" x14ac:dyDescent="0.2">
      <c r="A85" s="213"/>
      <c r="B85" s="213"/>
      <c r="C85" s="210"/>
      <c r="D85" s="142"/>
      <c r="E85" s="59" t="s">
        <v>33</v>
      </c>
      <c r="F85" s="52">
        <f t="shared" ref="F85:I85" si="3">+F54+F52+F50+F48+F43+F42+F41+F40+F39+F35+F32+F29+F26+F22+F21+F44+F53+F56+F38+F70+F71+F46+F63+F55</f>
        <v>404.3</v>
      </c>
      <c r="G85" s="52">
        <f t="shared" ref="G85" si="4">+G54+G52+G50+G48+G43+G42+G41+G40+G39+G35+G32+G29+G26+G22+G21+G44+G53+G56+G38+G70+G71+G46+G63+G55</f>
        <v>400.4</v>
      </c>
      <c r="H85" s="52">
        <f t="shared" si="3"/>
        <v>775</v>
      </c>
      <c r="I85" s="52">
        <f t="shared" si="3"/>
        <v>842</v>
      </c>
      <c r="J85" s="61"/>
      <c r="K85" s="62"/>
      <c r="L85" s="62"/>
      <c r="M85" s="62"/>
    </row>
    <row r="86" spans="1:13" ht="16.5" hidden="1" customHeight="1" x14ac:dyDescent="0.2">
      <c r="A86" s="213"/>
      <c r="B86" s="213"/>
      <c r="C86" s="210"/>
      <c r="D86" s="142"/>
      <c r="E86" s="59" t="s">
        <v>34</v>
      </c>
      <c r="F86" s="52">
        <f t="shared" ref="F86:I86" si="5">+F47+F33+F30+F27+F24+F64</f>
        <v>1197.3</v>
      </c>
      <c r="G86" s="52">
        <f t="shared" ref="G86" si="6">+G47+G33+G30+G27+G24+G64</f>
        <v>1866.1</v>
      </c>
      <c r="H86" s="52">
        <f t="shared" si="5"/>
        <v>0</v>
      </c>
      <c r="I86" s="52">
        <f t="shared" si="5"/>
        <v>313</v>
      </c>
      <c r="J86" s="61"/>
      <c r="K86" s="62"/>
      <c r="L86" s="62"/>
      <c r="M86" s="62"/>
    </row>
    <row r="87" spans="1:13" ht="13.5" hidden="1" customHeight="1" x14ac:dyDescent="0.2">
      <c r="A87" s="213"/>
      <c r="B87" s="213"/>
      <c r="C87" s="210"/>
      <c r="D87" s="142"/>
      <c r="E87" s="59" t="s">
        <v>35</v>
      </c>
      <c r="F87" s="52">
        <f t="shared" ref="F87:I87" si="7">+F69+F68+F66+F65+F62+F60+F59+F58+F57+F45+F37+F34+F28+F25+F31+F67+F61+F79+F78+F77+F76+F75+F74+F73+F72+F80+F81+F82+F83</f>
        <v>735.19999999999993</v>
      </c>
      <c r="G87" s="52">
        <f t="shared" si="7"/>
        <v>1192.3000000000002</v>
      </c>
      <c r="H87" s="52">
        <f t="shared" si="7"/>
        <v>263</v>
      </c>
      <c r="I87" s="52">
        <f t="shared" si="7"/>
        <v>915</v>
      </c>
      <c r="J87" s="61"/>
      <c r="K87" s="62"/>
      <c r="L87" s="62"/>
      <c r="M87" s="62"/>
    </row>
    <row r="88" spans="1:13" hidden="1" x14ac:dyDescent="0.2">
      <c r="A88" s="213"/>
      <c r="B88" s="213"/>
      <c r="C88" s="210"/>
      <c r="D88" s="142"/>
      <c r="E88" s="59" t="s">
        <v>491</v>
      </c>
      <c r="F88" s="52">
        <f>+F51+F36</f>
        <v>360</v>
      </c>
      <c r="G88" s="52">
        <f>+G51+G36</f>
        <v>360</v>
      </c>
      <c r="H88" s="52">
        <f>+H51+H36</f>
        <v>0</v>
      </c>
      <c r="I88" s="52">
        <f>+I51+I36</f>
        <v>0</v>
      </c>
      <c r="J88" s="61"/>
      <c r="K88" s="62"/>
      <c r="L88" s="62"/>
      <c r="M88" s="62"/>
    </row>
    <row r="89" spans="1:13" hidden="1" x14ac:dyDescent="0.2">
      <c r="A89" s="213"/>
      <c r="B89" s="213"/>
      <c r="C89" s="210"/>
      <c r="D89" s="142"/>
      <c r="E89" s="59" t="s">
        <v>36</v>
      </c>
      <c r="F89" s="52">
        <f t="shared" ref="F89:I89" si="8">+F49+F23</f>
        <v>142</v>
      </c>
      <c r="G89" s="52">
        <f t="shared" si="8"/>
        <v>192</v>
      </c>
      <c r="H89" s="52">
        <f t="shared" si="8"/>
        <v>0</v>
      </c>
      <c r="I89" s="52">
        <f t="shared" si="8"/>
        <v>0</v>
      </c>
      <c r="J89" s="61"/>
      <c r="K89" s="62"/>
      <c r="L89" s="62"/>
      <c r="M89" s="62"/>
    </row>
    <row r="90" spans="1:13" hidden="1" x14ac:dyDescent="0.2">
      <c r="A90" s="213"/>
      <c r="B90" s="213"/>
      <c r="C90" s="210"/>
      <c r="D90" s="142"/>
      <c r="E90" s="59" t="s">
        <v>166</v>
      </c>
      <c r="F90" s="60"/>
      <c r="G90" s="60"/>
      <c r="H90" s="60"/>
      <c r="I90" s="60"/>
      <c r="J90" s="61"/>
      <c r="K90" s="62"/>
      <c r="L90" s="62"/>
      <c r="M90" s="62"/>
    </row>
    <row r="91" spans="1:13" ht="24" customHeight="1" x14ac:dyDescent="0.2">
      <c r="A91" s="594" t="s">
        <v>438</v>
      </c>
      <c r="B91" s="594"/>
      <c r="C91" s="594"/>
      <c r="D91" s="594"/>
      <c r="E91" s="594"/>
      <c r="F91" s="594"/>
      <c r="G91" s="594"/>
      <c r="H91" s="594"/>
      <c r="I91" s="594"/>
      <c r="J91" s="594"/>
      <c r="K91" s="217"/>
      <c r="L91" s="243"/>
      <c r="M91" s="243"/>
    </row>
    <row r="92" spans="1:13" ht="39" customHeight="1" x14ac:dyDescent="0.2">
      <c r="A92" s="210" t="s">
        <v>147</v>
      </c>
      <c r="B92" s="210" t="s">
        <v>149</v>
      </c>
      <c r="C92" s="210" t="s">
        <v>147</v>
      </c>
      <c r="D92" s="209" t="s">
        <v>829</v>
      </c>
      <c r="E92" s="209" t="s">
        <v>1</v>
      </c>
      <c r="F92" s="211">
        <v>60</v>
      </c>
      <c r="G92" s="893">
        <v>70</v>
      </c>
      <c r="H92" s="211">
        <v>80</v>
      </c>
      <c r="I92" s="211">
        <v>80</v>
      </c>
      <c r="J92" s="220" t="s">
        <v>650</v>
      </c>
      <c r="K92" s="319" t="s">
        <v>651</v>
      </c>
      <c r="L92" s="319" t="s">
        <v>651</v>
      </c>
      <c r="M92" s="319" t="s">
        <v>651</v>
      </c>
    </row>
    <row r="93" spans="1:13" ht="23.25" customHeight="1" x14ac:dyDescent="0.2">
      <c r="A93" s="461" t="s">
        <v>147</v>
      </c>
      <c r="B93" s="461" t="s">
        <v>149</v>
      </c>
      <c r="C93" s="461" t="s">
        <v>148</v>
      </c>
      <c r="D93" s="471" t="s">
        <v>533</v>
      </c>
      <c r="E93" s="209" t="s">
        <v>1</v>
      </c>
      <c r="F93" s="211">
        <v>75</v>
      </c>
      <c r="G93" s="893">
        <v>65</v>
      </c>
      <c r="H93" s="211">
        <v>0</v>
      </c>
      <c r="I93" s="211">
        <v>0</v>
      </c>
      <c r="J93" s="466" t="s">
        <v>525</v>
      </c>
      <c r="K93" s="689" t="s">
        <v>851</v>
      </c>
      <c r="L93" s="461"/>
      <c r="M93" s="461"/>
    </row>
    <row r="94" spans="1:13" ht="23.25" customHeight="1" x14ac:dyDescent="0.2">
      <c r="A94" s="462"/>
      <c r="B94" s="462"/>
      <c r="C94" s="462"/>
      <c r="D94" s="488"/>
      <c r="E94" s="209" t="s">
        <v>14</v>
      </c>
      <c r="F94" s="211">
        <v>0</v>
      </c>
      <c r="G94" s="893">
        <v>0</v>
      </c>
      <c r="H94" s="211">
        <v>0</v>
      </c>
      <c r="I94" s="211">
        <v>0</v>
      </c>
      <c r="J94" s="482"/>
      <c r="K94" s="700"/>
      <c r="L94" s="462"/>
      <c r="M94" s="462"/>
    </row>
    <row r="95" spans="1:13" ht="24.75" customHeight="1" x14ac:dyDescent="0.2">
      <c r="A95" s="463"/>
      <c r="B95" s="463"/>
      <c r="C95" s="463"/>
      <c r="D95" s="472"/>
      <c r="E95" s="209" t="s">
        <v>3</v>
      </c>
      <c r="F95" s="211">
        <v>56</v>
      </c>
      <c r="G95" s="893">
        <v>75</v>
      </c>
      <c r="H95" s="211">
        <v>0</v>
      </c>
      <c r="I95" s="211">
        <v>0</v>
      </c>
      <c r="J95" s="467"/>
      <c r="K95" s="690"/>
      <c r="L95" s="463"/>
      <c r="M95" s="463"/>
    </row>
    <row r="96" spans="1:13" ht="45" customHeight="1" x14ac:dyDescent="0.2">
      <c r="A96" s="210" t="s">
        <v>147</v>
      </c>
      <c r="B96" s="210" t="s">
        <v>149</v>
      </c>
      <c r="C96" s="210" t="s">
        <v>149</v>
      </c>
      <c r="D96" s="209" t="s">
        <v>145</v>
      </c>
      <c r="E96" s="209" t="s">
        <v>1</v>
      </c>
      <c r="F96" s="211">
        <v>1030.2</v>
      </c>
      <c r="G96" s="893">
        <v>1034.7</v>
      </c>
      <c r="H96" s="211">
        <v>1100</v>
      </c>
      <c r="I96" s="211">
        <v>1100</v>
      </c>
      <c r="J96" s="220" t="s">
        <v>695</v>
      </c>
      <c r="K96" s="160" t="s">
        <v>157</v>
      </c>
      <c r="L96" s="160" t="s">
        <v>157</v>
      </c>
      <c r="M96" s="160" t="s">
        <v>157</v>
      </c>
    </row>
    <row r="97" spans="1:13" s="80" customFormat="1" ht="24" customHeight="1" x14ac:dyDescent="0.2">
      <c r="A97" s="959"/>
      <c r="B97" s="960"/>
      <c r="C97" s="961"/>
      <c r="D97" s="452" t="s">
        <v>44</v>
      </c>
      <c r="E97" s="962"/>
      <c r="F97" s="313">
        <f>SUM(F92:F96)</f>
        <v>1221.2</v>
      </c>
      <c r="G97" s="313">
        <f>SUM(G92:G96)</f>
        <v>1244.7</v>
      </c>
      <c r="H97" s="313">
        <f>SUM(H92:H96)</f>
        <v>1180</v>
      </c>
      <c r="I97" s="313">
        <f>SUM(I92:I96)</f>
        <v>1180</v>
      </c>
      <c r="J97" s="957"/>
      <c r="K97" s="958"/>
      <c r="L97" s="957"/>
      <c r="M97" s="957"/>
    </row>
    <row r="98" spans="1:13" ht="19.5" hidden="1" customHeight="1" x14ac:dyDescent="0.2">
      <c r="A98" s="50"/>
      <c r="B98" s="51"/>
      <c r="C98" s="210"/>
      <c r="D98" s="217"/>
      <c r="E98" s="58" t="s">
        <v>33</v>
      </c>
      <c r="F98" s="60">
        <f t="shared" ref="F98:I98" si="9">+F92+F96+F93</f>
        <v>1165.2</v>
      </c>
      <c r="G98" s="60">
        <f t="shared" ref="G98" si="10">+G92+G96+G93</f>
        <v>1169.7</v>
      </c>
      <c r="H98" s="60">
        <f t="shared" si="9"/>
        <v>1180</v>
      </c>
      <c r="I98" s="60">
        <f t="shared" si="9"/>
        <v>1180</v>
      </c>
      <c r="J98" s="140"/>
      <c r="K98" s="212"/>
      <c r="L98" s="212"/>
      <c r="M98" s="212"/>
    </row>
    <row r="99" spans="1:13" ht="16.5" hidden="1" customHeight="1" x14ac:dyDescent="0.2">
      <c r="A99" s="50"/>
      <c r="B99" s="51"/>
      <c r="C99" s="210"/>
      <c r="D99" s="217"/>
      <c r="E99" s="58" t="s">
        <v>34</v>
      </c>
      <c r="F99" s="60">
        <f>+F95</f>
        <v>56</v>
      </c>
      <c r="G99" s="60">
        <f>+G95</f>
        <v>75</v>
      </c>
      <c r="H99" s="60">
        <f>+H95</f>
        <v>0</v>
      </c>
      <c r="I99" s="60">
        <f>+I95</f>
        <v>0</v>
      </c>
      <c r="J99" s="140"/>
      <c r="K99" s="212"/>
      <c r="L99" s="212"/>
      <c r="M99" s="212"/>
    </row>
    <row r="100" spans="1:13" ht="16.5" hidden="1" customHeight="1" x14ac:dyDescent="0.2">
      <c r="A100" s="50"/>
      <c r="B100" s="51"/>
      <c r="C100" s="210"/>
      <c r="D100" s="217"/>
      <c r="E100" s="58" t="s">
        <v>166</v>
      </c>
      <c r="F100" s="60"/>
      <c r="G100" s="60"/>
      <c r="H100" s="60"/>
      <c r="I100" s="60"/>
      <c r="J100" s="140"/>
      <c r="K100" s="212"/>
      <c r="L100" s="212"/>
      <c r="M100" s="212"/>
    </row>
    <row r="101" spans="1:13" ht="16.5" hidden="1" customHeight="1" x14ac:dyDescent="0.2">
      <c r="A101" s="50"/>
      <c r="B101" s="51"/>
      <c r="C101" s="210"/>
      <c r="D101" s="217"/>
      <c r="E101" s="58" t="s">
        <v>491</v>
      </c>
      <c r="F101" s="60">
        <f>+F94</f>
        <v>0</v>
      </c>
      <c r="G101" s="60">
        <f>+G94</f>
        <v>0</v>
      </c>
      <c r="H101" s="60">
        <f>+H94</f>
        <v>0</v>
      </c>
      <c r="I101" s="60">
        <f>+I94</f>
        <v>0</v>
      </c>
      <c r="J101" s="140"/>
      <c r="K101" s="212"/>
      <c r="L101" s="212"/>
      <c r="M101" s="212"/>
    </row>
    <row r="102" spans="1:13" ht="13.5" hidden="1" customHeight="1" x14ac:dyDescent="0.2">
      <c r="A102" s="50"/>
      <c r="B102" s="51"/>
      <c r="C102" s="210"/>
      <c r="D102" s="209"/>
      <c r="E102" s="165" t="s">
        <v>35</v>
      </c>
      <c r="F102" s="52"/>
      <c r="G102" s="52"/>
      <c r="H102" s="52"/>
      <c r="I102" s="52"/>
      <c r="J102" s="140"/>
      <c r="K102" s="212"/>
      <c r="L102" s="212"/>
      <c r="M102" s="212"/>
    </row>
    <row r="103" spans="1:13" ht="20.25" customHeight="1" x14ac:dyDescent="0.2">
      <c r="A103" s="699" t="s">
        <v>440</v>
      </c>
      <c r="B103" s="699"/>
      <c r="C103" s="699"/>
      <c r="D103" s="699"/>
      <c r="E103" s="699"/>
      <c r="F103" s="699"/>
      <c r="G103" s="699"/>
      <c r="H103" s="699"/>
      <c r="I103" s="699"/>
      <c r="J103" s="699"/>
      <c r="K103" s="219"/>
      <c r="L103" s="302"/>
      <c r="M103" s="302"/>
    </row>
    <row r="104" spans="1:13" ht="69" customHeight="1" x14ac:dyDescent="0.2">
      <c r="A104" s="218" t="s">
        <v>147</v>
      </c>
      <c r="B104" s="218" t="s">
        <v>150</v>
      </c>
      <c r="C104" s="218" t="s">
        <v>147</v>
      </c>
      <c r="D104" s="241" t="s">
        <v>604</v>
      </c>
      <c r="E104" s="170" t="s">
        <v>16</v>
      </c>
      <c r="F104" s="211">
        <v>1600</v>
      </c>
      <c r="G104" s="893">
        <v>1569.5</v>
      </c>
      <c r="H104" s="211">
        <v>1700</v>
      </c>
      <c r="I104" s="211">
        <v>1800</v>
      </c>
      <c r="J104" s="220" t="s">
        <v>188</v>
      </c>
      <c r="K104" s="212" t="s">
        <v>605</v>
      </c>
      <c r="L104" s="212" t="s">
        <v>605</v>
      </c>
      <c r="M104" s="212" t="s">
        <v>605</v>
      </c>
    </row>
    <row r="105" spans="1:13" ht="48.75" customHeight="1" x14ac:dyDescent="0.2">
      <c r="A105" s="218" t="s">
        <v>147</v>
      </c>
      <c r="B105" s="218" t="s">
        <v>150</v>
      </c>
      <c r="C105" s="218" t="s">
        <v>148</v>
      </c>
      <c r="D105" s="170" t="s">
        <v>594</v>
      </c>
      <c r="E105" s="170" t="s">
        <v>16</v>
      </c>
      <c r="F105" s="35">
        <v>100</v>
      </c>
      <c r="G105" s="893">
        <v>78.3</v>
      </c>
      <c r="H105" s="35">
        <v>100</v>
      </c>
      <c r="I105" s="35">
        <v>100</v>
      </c>
      <c r="J105" s="171" t="s">
        <v>344</v>
      </c>
      <c r="K105" s="318">
        <v>45</v>
      </c>
      <c r="L105" s="318">
        <v>45</v>
      </c>
      <c r="M105" s="318">
        <v>45</v>
      </c>
    </row>
    <row r="106" spans="1:13" ht="39.75" customHeight="1" x14ac:dyDescent="0.2">
      <c r="A106" s="461" t="s">
        <v>147</v>
      </c>
      <c r="B106" s="461" t="s">
        <v>150</v>
      </c>
      <c r="C106" s="461" t="s">
        <v>149</v>
      </c>
      <c r="D106" s="471" t="s">
        <v>828</v>
      </c>
      <c r="E106" s="209" t="s">
        <v>16</v>
      </c>
      <c r="F106" s="211">
        <v>1000</v>
      </c>
      <c r="G106" s="893">
        <v>975.2</v>
      </c>
      <c r="H106" s="211">
        <v>1100</v>
      </c>
      <c r="I106" s="211">
        <v>1200</v>
      </c>
      <c r="J106" s="466" t="s">
        <v>187</v>
      </c>
      <c r="K106" s="473" t="s">
        <v>606</v>
      </c>
      <c r="L106" s="473" t="s">
        <v>606</v>
      </c>
      <c r="M106" s="473" t="s">
        <v>606</v>
      </c>
    </row>
    <row r="107" spans="1:13" ht="41.25" customHeight="1" x14ac:dyDescent="0.2">
      <c r="A107" s="463"/>
      <c r="B107" s="463"/>
      <c r="C107" s="463"/>
      <c r="D107" s="472"/>
      <c r="E107" s="209" t="s">
        <v>3</v>
      </c>
      <c r="F107" s="387">
        <v>24.9</v>
      </c>
      <c r="G107" s="963">
        <v>58.7</v>
      </c>
      <c r="H107" s="387">
        <v>0</v>
      </c>
      <c r="I107" s="387">
        <v>0</v>
      </c>
      <c r="J107" s="467"/>
      <c r="K107" s="474"/>
      <c r="L107" s="474"/>
      <c r="M107" s="474"/>
    </row>
    <row r="108" spans="1:13" s="21" customFormat="1" ht="21" customHeight="1" x14ac:dyDescent="0.2">
      <c r="A108" s="685" t="s">
        <v>148</v>
      </c>
      <c r="B108" s="685" t="s">
        <v>148</v>
      </c>
      <c r="C108" s="685" t="s">
        <v>150</v>
      </c>
      <c r="D108" s="471" t="s">
        <v>397</v>
      </c>
      <c r="E108" s="209" t="s">
        <v>1</v>
      </c>
      <c r="F108" s="188">
        <v>0</v>
      </c>
      <c r="G108" s="964">
        <v>0</v>
      </c>
      <c r="H108" s="188">
        <v>250</v>
      </c>
      <c r="I108" s="188">
        <v>250</v>
      </c>
      <c r="J108" s="466" t="s">
        <v>587</v>
      </c>
      <c r="K108" s="691" t="s">
        <v>585</v>
      </c>
      <c r="L108" s="682" t="s">
        <v>584</v>
      </c>
      <c r="M108" s="682" t="s">
        <v>584</v>
      </c>
    </row>
    <row r="109" spans="1:13" s="21" customFormat="1" ht="21" customHeight="1" x14ac:dyDescent="0.2">
      <c r="A109" s="686"/>
      <c r="B109" s="686"/>
      <c r="C109" s="686"/>
      <c r="D109" s="488"/>
      <c r="E109" s="209" t="s">
        <v>16</v>
      </c>
      <c r="F109" s="188">
        <v>200</v>
      </c>
      <c r="G109" s="964">
        <v>222.6</v>
      </c>
      <c r="H109" s="188">
        <v>200</v>
      </c>
      <c r="I109" s="188">
        <v>200</v>
      </c>
      <c r="J109" s="482"/>
      <c r="K109" s="692"/>
      <c r="L109" s="683"/>
      <c r="M109" s="683"/>
    </row>
    <row r="110" spans="1:13" s="21" customFormat="1" ht="21" customHeight="1" x14ac:dyDescent="0.2">
      <c r="A110" s="687"/>
      <c r="B110" s="687"/>
      <c r="C110" s="687"/>
      <c r="D110" s="472"/>
      <c r="E110" s="209" t="s">
        <v>3</v>
      </c>
      <c r="F110" s="188">
        <v>35.200000000000003</v>
      </c>
      <c r="G110" s="964">
        <v>35.200000000000003</v>
      </c>
      <c r="H110" s="188">
        <v>500</v>
      </c>
      <c r="I110" s="188">
        <v>500</v>
      </c>
      <c r="J110" s="467"/>
      <c r="K110" s="693"/>
      <c r="L110" s="684"/>
      <c r="M110" s="684"/>
    </row>
    <row r="111" spans="1:13" ht="30" customHeight="1" x14ac:dyDescent="0.2">
      <c r="A111" s="210" t="s">
        <v>147</v>
      </c>
      <c r="B111" s="210" t="s">
        <v>150</v>
      </c>
      <c r="C111" s="210" t="s">
        <v>151</v>
      </c>
      <c r="D111" s="209" t="s">
        <v>37</v>
      </c>
      <c r="E111" s="209" t="s">
        <v>1</v>
      </c>
      <c r="F111" s="168">
        <v>70</v>
      </c>
      <c r="G111" s="892">
        <v>70</v>
      </c>
      <c r="H111" s="168">
        <v>70</v>
      </c>
      <c r="I111" s="168">
        <v>70</v>
      </c>
      <c r="J111" s="220" t="s">
        <v>48</v>
      </c>
      <c r="K111" s="212">
        <v>5</v>
      </c>
      <c r="L111" s="212">
        <v>5</v>
      </c>
      <c r="M111" s="212">
        <v>5</v>
      </c>
    </row>
    <row r="112" spans="1:13" ht="30.75" customHeight="1" x14ac:dyDescent="0.2">
      <c r="A112" s="210" t="s">
        <v>147</v>
      </c>
      <c r="B112" s="210" t="s">
        <v>150</v>
      </c>
      <c r="C112" s="210" t="s">
        <v>152</v>
      </c>
      <c r="D112" s="209" t="s">
        <v>292</v>
      </c>
      <c r="E112" s="209" t="s">
        <v>1</v>
      </c>
      <c r="F112" s="168">
        <v>100</v>
      </c>
      <c r="G112" s="892">
        <v>105</v>
      </c>
      <c r="H112" s="168">
        <v>150</v>
      </c>
      <c r="I112" s="168">
        <v>100</v>
      </c>
      <c r="J112" s="220" t="s">
        <v>49</v>
      </c>
      <c r="K112" s="212">
        <v>100</v>
      </c>
      <c r="L112" s="212">
        <v>100</v>
      </c>
      <c r="M112" s="212">
        <v>100</v>
      </c>
    </row>
    <row r="113" spans="1:13" ht="20.25" customHeight="1" x14ac:dyDescent="0.2">
      <c r="A113" s="461" t="s">
        <v>147</v>
      </c>
      <c r="B113" s="461" t="s">
        <v>150</v>
      </c>
      <c r="C113" s="461" t="s">
        <v>153</v>
      </c>
      <c r="D113" s="471" t="s">
        <v>641</v>
      </c>
      <c r="E113" s="209" t="s">
        <v>1</v>
      </c>
      <c r="F113" s="168">
        <v>0</v>
      </c>
      <c r="G113" s="892">
        <v>0</v>
      </c>
      <c r="H113" s="168">
        <v>40</v>
      </c>
      <c r="I113" s="168">
        <v>20</v>
      </c>
      <c r="J113" s="461" t="s">
        <v>644</v>
      </c>
      <c r="K113" s="689"/>
      <c r="L113" s="461" t="s">
        <v>180</v>
      </c>
      <c r="M113" s="206" t="s">
        <v>643</v>
      </c>
    </row>
    <row r="114" spans="1:13" ht="20.25" customHeight="1" x14ac:dyDescent="0.2">
      <c r="A114" s="463"/>
      <c r="B114" s="463"/>
      <c r="C114" s="463"/>
      <c r="D114" s="472"/>
      <c r="E114" s="209" t="s">
        <v>3</v>
      </c>
      <c r="F114" s="168">
        <v>0</v>
      </c>
      <c r="G114" s="892">
        <v>0</v>
      </c>
      <c r="H114" s="168">
        <v>0</v>
      </c>
      <c r="I114" s="168">
        <v>500</v>
      </c>
      <c r="J114" s="463"/>
      <c r="K114" s="690"/>
      <c r="L114" s="463"/>
      <c r="M114" s="207"/>
    </row>
    <row r="115" spans="1:13" ht="33.75" customHeight="1" x14ac:dyDescent="0.2">
      <c r="A115" s="207" t="s">
        <v>147</v>
      </c>
      <c r="B115" s="207" t="s">
        <v>150</v>
      </c>
      <c r="C115" s="207" t="s">
        <v>154</v>
      </c>
      <c r="D115" s="205" t="s">
        <v>890</v>
      </c>
      <c r="E115" s="209" t="s">
        <v>1</v>
      </c>
      <c r="F115" s="168">
        <v>175</v>
      </c>
      <c r="G115" s="892">
        <v>175</v>
      </c>
      <c r="H115" s="168">
        <v>200</v>
      </c>
      <c r="I115" s="168">
        <v>200</v>
      </c>
      <c r="J115" s="348" t="s">
        <v>891</v>
      </c>
      <c r="K115" s="388" t="s">
        <v>103</v>
      </c>
      <c r="L115" s="207" t="s">
        <v>103</v>
      </c>
      <c r="M115" s="207" t="s">
        <v>103</v>
      </c>
    </row>
    <row r="116" spans="1:13" ht="24" customHeight="1" x14ac:dyDescent="0.2">
      <c r="A116" s="971"/>
      <c r="B116" s="971"/>
      <c r="C116" s="180"/>
      <c r="D116" s="452" t="s">
        <v>45</v>
      </c>
      <c r="E116" s="962"/>
      <c r="F116" s="68">
        <f t="shared" ref="F116:I116" si="11">+F114+F113+F112+F111+F110+F109+F108+F106+F105+F104+F115</f>
        <v>3280.2</v>
      </c>
      <c r="G116" s="68">
        <f t="shared" ref="G116" si="12">+G114+G113+G112+G111+G110+G109+G108+G106+G105+G104+G115</f>
        <v>3230.8</v>
      </c>
      <c r="H116" s="68">
        <f t="shared" si="11"/>
        <v>4310</v>
      </c>
      <c r="I116" s="68">
        <f t="shared" si="11"/>
        <v>4940</v>
      </c>
      <c r="J116" s="976"/>
      <c r="K116" s="977"/>
      <c r="L116" s="976"/>
      <c r="M116" s="976"/>
    </row>
    <row r="117" spans="1:13" ht="15" hidden="1" customHeight="1" x14ac:dyDescent="0.2">
      <c r="A117" s="210"/>
      <c r="B117" s="210"/>
      <c r="C117" s="210"/>
      <c r="D117" s="34"/>
      <c r="E117" s="32" t="s">
        <v>33</v>
      </c>
      <c r="F117" s="38">
        <f t="shared" ref="F117:I117" si="13">+F113+F112+F111+F108+F115</f>
        <v>345</v>
      </c>
      <c r="G117" s="38">
        <f t="shared" ref="G117" si="14">+G113+G112+G111+G108+G115</f>
        <v>350</v>
      </c>
      <c r="H117" s="38">
        <f t="shared" si="13"/>
        <v>710</v>
      </c>
      <c r="I117" s="38">
        <f t="shared" si="13"/>
        <v>640</v>
      </c>
      <c r="J117" s="53"/>
      <c r="K117" s="320"/>
      <c r="L117" s="53"/>
      <c r="M117" s="53"/>
    </row>
    <row r="118" spans="1:13" ht="15" hidden="1" customHeight="1" x14ac:dyDescent="0.2">
      <c r="A118" s="54"/>
      <c r="B118" s="55"/>
      <c r="C118" s="210"/>
      <c r="D118" s="34"/>
      <c r="E118" s="32" t="s">
        <v>220</v>
      </c>
      <c r="F118" s="38">
        <f>+F109+F106+F105+F104</f>
        <v>2900</v>
      </c>
      <c r="G118" s="38">
        <f>+G109+G106+G105+G104</f>
        <v>2845.6</v>
      </c>
      <c r="H118" s="38">
        <f>+H109+H106+H105+H104</f>
        <v>3100</v>
      </c>
      <c r="I118" s="38">
        <f>+I109+I106+I105+I104</f>
        <v>3300</v>
      </c>
      <c r="J118" s="56"/>
      <c r="K118" s="320"/>
      <c r="L118" s="320"/>
      <c r="M118" s="320"/>
    </row>
    <row r="119" spans="1:13" hidden="1" x14ac:dyDescent="0.2">
      <c r="A119" s="54"/>
      <c r="B119" s="55"/>
      <c r="C119" s="210"/>
      <c r="D119" s="34"/>
      <c r="E119" s="32" t="s">
        <v>34</v>
      </c>
      <c r="F119" s="38">
        <f t="shared" ref="F119:I119" si="15">+F114+F110</f>
        <v>35.200000000000003</v>
      </c>
      <c r="G119" s="38">
        <f t="shared" ref="G119" si="16">+G114+G110</f>
        <v>35.200000000000003</v>
      </c>
      <c r="H119" s="38">
        <f t="shared" si="15"/>
        <v>500</v>
      </c>
      <c r="I119" s="38">
        <f t="shared" si="15"/>
        <v>1000</v>
      </c>
      <c r="J119" s="56"/>
      <c r="K119" s="320"/>
      <c r="L119" s="320"/>
      <c r="M119" s="320"/>
    </row>
    <row r="120" spans="1:13" hidden="1" x14ac:dyDescent="0.2">
      <c r="A120" s="54"/>
      <c r="B120" s="55"/>
      <c r="C120" s="210"/>
      <c r="D120" s="34"/>
      <c r="E120" s="32" t="s">
        <v>166</v>
      </c>
      <c r="F120" s="38"/>
      <c r="G120" s="38"/>
      <c r="H120" s="38"/>
      <c r="I120" s="38"/>
      <c r="J120" s="56"/>
      <c r="K120" s="320"/>
      <c r="L120" s="320"/>
      <c r="M120" s="320"/>
    </row>
    <row r="121" spans="1:13" hidden="1" x14ac:dyDescent="0.2">
      <c r="A121" s="54"/>
      <c r="B121" s="55"/>
      <c r="C121" s="210"/>
      <c r="D121" s="34"/>
      <c r="E121" s="32" t="s">
        <v>550</v>
      </c>
      <c r="F121" s="38"/>
      <c r="G121" s="38"/>
      <c r="H121" s="38"/>
      <c r="I121" s="38"/>
      <c r="J121" s="56"/>
      <c r="K121" s="320"/>
      <c r="L121" s="320"/>
      <c r="M121" s="320"/>
    </row>
    <row r="122" spans="1:13" hidden="1" x14ac:dyDescent="0.2">
      <c r="A122" s="54"/>
      <c r="B122" s="55"/>
      <c r="C122" s="210"/>
      <c r="D122" s="57"/>
      <c r="E122" s="58" t="s">
        <v>35</v>
      </c>
      <c r="F122" s="38"/>
      <c r="G122" s="38"/>
      <c r="H122" s="38"/>
      <c r="I122" s="38"/>
      <c r="J122" s="56"/>
      <c r="K122" s="320"/>
      <c r="L122" s="320"/>
      <c r="M122" s="320"/>
    </row>
    <row r="123" spans="1:13" ht="18.75" customHeight="1" x14ac:dyDescent="0.2">
      <c r="A123" s="547" t="s">
        <v>439</v>
      </c>
      <c r="B123" s="547"/>
      <c r="C123" s="547"/>
      <c r="D123" s="547"/>
      <c r="E123" s="547"/>
      <c r="F123" s="547"/>
      <c r="G123" s="547"/>
      <c r="H123" s="547"/>
      <c r="I123" s="547"/>
      <c r="J123" s="547"/>
      <c r="K123" s="300"/>
      <c r="L123" s="244"/>
      <c r="M123" s="244"/>
    </row>
    <row r="124" spans="1:13" ht="30.75" customHeight="1" x14ac:dyDescent="0.2">
      <c r="A124" s="210" t="s">
        <v>147</v>
      </c>
      <c r="B124" s="210" t="s">
        <v>151</v>
      </c>
      <c r="C124" s="210" t="s">
        <v>147</v>
      </c>
      <c r="D124" s="209" t="s">
        <v>566</v>
      </c>
      <c r="E124" s="209" t="s">
        <v>1</v>
      </c>
      <c r="F124" s="211">
        <v>0</v>
      </c>
      <c r="G124" s="893">
        <v>0</v>
      </c>
      <c r="H124" s="211">
        <v>70</v>
      </c>
      <c r="I124" s="211">
        <v>70</v>
      </c>
      <c r="J124" s="209" t="s">
        <v>190</v>
      </c>
      <c r="K124" s="212"/>
      <c r="L124" s="212">
        <v>1</v>
      </c>
      <c r="M124" s="212">
        <v>1</v>
      </c>
    </row>
    <row r="125" spans="1:13" ht="42" customHeight="1" x14ac:dyDescent="0.2">
      <c r="A125" s="210" t="s">
        <v>147</v>
      </c>
      <c r="B125" s="210" t="s">
        <v>151</v>
      </c>
      <c r="C125" s="210" t="s">
        <v>148</v>
      </c>
      <c r="D125" s="209" t="s">
        <v>28</v>
      </c>
      <c r="E125" s="209" t="s">
        <v>1</v>
      </c>
      <c r="F125" s="211">
        <v>50</v>
      </c>
      <c r="G125" s="893">
        <v>50</v>
      </c>
      <c r="H125" s="211">
        <v>50</v>
      </c>
      <c r="I125" s="211">
        <v>50</v>
      </c>
      <c r="J125" s="140" t="s">
        <v>50</v>
      </c>
      <c r="K125" s="212">
        <v>6</v>
      </c>
      <c r="L125" s="212">
        <v>6</v>
      </c>
      <c r="M125" s="212">
        <v>6</v>
      </c>
    </row>
    <row r="126" spans="1:13" ht="26.25" customHeight="1" x14ac:dyDescent="0.2">
      <c r="A126" s="461" t="s">
        <v>147</v>
      </c>
      <c r="B126" s="461" t="s">
        <v>151</v>
      </c>
      <c r="C126" s="461" t="s">
        <v>149</v>
      </c>
      <c r="D126" s="471" t="s">
        <v>337</v>
      </c>
      <c r="E126" s="209" t="s">
        <v>1</v>
      </c>
      <c r="F126" s="168">
        <v>0</v>
      </c>
      <c r="G126" s="892">
        <v>0</v>
      </c>
      <c r="H126" s="168">
        <v>50</v>
      </c>
      <c r="I126" s="168">
        <v>50</v>
      </c>
      <c r="J126" s="471" t="s">
        <v>338</v>
      </c>
      <c r="K126" s="473" t="s">
        <v>652</v>
      </c>
      <c r="L126" s="473" t="s">
        <v>886</v>
      </c>
      <c r="M126" s="473" t="s">
        <v>652</v>
      </c>
    </row>
    <row r="127" spans="1:13" ht="23.25" customHeight="1" x14ac:dyDescent="0.2">
      <c r="A127" s="463"/>
      <c r="B127" s="463"/>
      <c r="C127" s="463"/>
      <c r="D127" s="472"/>
      <c r="E127" s="209" t="s">
        <v>16</v>
      </c>
      <c r="F127" s="168">
        <v>150</v>
      </c>
      <c r="G127" s="892">
        <v>150</v>
      </c>
      <c r="H127" s="168">
        <v>150</v>
      </c>
      <c r="I127" s="168">
        <v>150</v>
      </c>
      <c r="J127" s="472"/>
      <c r="K127" s="474"/>
      <c r="L127" s="474"/>
      <c r="M127" s="474"/>
    </row>
    <row r="128" spans="1:13" ht="41.25" customHeight="1" x14ac:dyDescent="0.2">
      <c r="A128" s="210" t="s">
        <v>147</v>
      </c>
      <c r="B128" s="210" t="s">
        <v>151</v>
      </c>
      <c r="C128" s="210" t="s">
        <v>150</v>
      </c>
      <c r="D128" s="209" t="s">
        <v>286</v>
      </c>
      <c r="E128" s="209" t="s">
        <v>1</v>
      </c>
      <c r="F128" s="168">
        <v>80</v>
      </c>
      <c r="G128" s="892">
        <v>40</v>
      </c>
      <c r="H128" s="168">
        <v>80</v>
      </c>
      <c r="I128" s="168">
        <v>80</v>
      </c>
      <c r="J128" s="140" t="s">
        <v>696</v>
      </c>
      <c r="K128" s="212">
        <v>2</v>
      </c>
      <c r="L128" s="212">
        <v>3</v>
      </c>
      <c r="M128" s="212">
        <v>3</v>
      </c>
    </row>
    <row r="129" spans="1:13" ht="23.25" customHeight="1" x14ac:dyDescent="0.2">
      <c r="A129" s="965"/>
      <c r="B129" s="965"/>
      <c r="C129" s="966"/>
      <c r="D129" s="967" t="s">
        <v>47</v>
      </c>
      <c r="E129" s="968"/>
      <c r="F129" s="104">
        <f>SUM(F124:F128)</f>
        <v>280</v>
      </c>
      <c r="G129" s="104">
        <f>SUM(G124:G128)</f>
        <v>240</v>
      </c>
      <c r="H129" s="104">
        <f>SUM(H124:H128)</f>
        <v>400</v>
      </c>
      <c r="I129" s="104">
        <f>SUM(I124:I128)</f>
        <v>400</v>
      </c>
      <c r="J129" s="951"/>
      <c r="K129" s="322"/>
      <c r="L129" s="321"/>
      <c r="M129" s="321"/>
    </row>
    <row r="130" spans="1:13" hidden="1" x14ac:dyDescent="0.2">
      <c r="A130" s="969"/>
      <c r="B130" s="970"/>
      <c r="C130" s="971"/>
      <c r="D130" s="972"/>
      <c r="E130" s="973" t="s">
        <v>33</v>
      </c>
      <c r="F130" s="65">
        <f t="shared" ref="F130:I130" si="17">+F128+F126+F125+F124</f>
        <v>130</v>
      </c>
      <c r="G130" s="65">
        <f t="shared" ref="G130" si="18">+G128+G126+G125+G124</f>
        <v>90</v>
      </c>
      <c r="H130" s="65">
        <f t="shared" si="17"/>
        <v>250</v>
      </c>
      <c r="I130" s="65">
        <f t="shared" si="17"/>
        <v>250</v>
      </c>
      <c r="J130" s="951"/>
      <c r="K130" s="322"/>
      <c r="L130" s="322"/>
      <c r="M130" s="322"/>
    </row>
    <row r="131" spans="1:13" hidden="1" x14ac:dyDescent="0.2">
      <c r="A131" s="969"/>
      <c r="B131" s="970"/>
      <c r="C131" s="971"/>
      <c r="D131" s="972"/>
      <c r="E131" s="973" t="s">
        <v>34</v>
      </c>
      <c r="F131" s="65"/>
      <c r="G131" s="65"/>
      <c r="H131" s="65"/>
      <c r="I131" s="65"/>
      <c r="J131" s="951"/>
      <c r="K131" s="323"/>
      <c r="L131" s="323"/>
      <c r="M131" s="323"/>
    </row>
    <row r="132" spans="1:13" hidden="1" x14ac:dyDescent="0.2">
      <c r="A132" s="969"/>
      <c r="B132" s="970"/>
      <c r="C132" s="971"/>
      <c r="D132" s="972"/>
      <c r="E132" s="973" t="s">
        <v>166</v>
      </c>
      <c r="F132" s="65"/>
      <c r="G132" s="65"/>
      <c r="H132" s="65"/>
      <c r="I132" s="65"/>
      <c r="J132" s="951"/>
      <c r="K132" s="323"/>
      <c r="L132" s="323"/>
      <c r="M132" s="323"/>
    </row>
    <row r="133" spans="1:13" hidden="1" x14ac:dyDescent="0.2">
      <c r="A133" s="969"/>
      <c r="B133" s="970"/>
      <c r="C133" s="971"/>
      <c r="D133" s="972"/>
      <c r="E133" s="973" t="s">
        <v>491</v>
      </c>
      <c r="F133" s="65">
        <v>0</v>
      </c>
      <c r="G133" s="65">
        <v>0</v>
      </c>
      <c r="H133" s="65">
        <v>0</v>
      </c>
      <c r="I133" s="65">
        <v>0</v>
      </c>
      <c r="J133" s="951"/>
      <c r="K133" s="323"/>
      <c r="L133" s="323"/>
      <c r="M133" s="323"/>
    </row>
    <row r="134" spans="1:13" hidden="1" x14ac:dyDescent="0.2">
      <c r="A134" s="969"/>
      <c r="B134" s="970"/>
      <c r="C134" s="971"/>
      <c r="D134" s="972"/>
      <c r="E134" s="973" t="s">
        <v>220</v>
      </c>
      <c r="F134" s="65">
        <f>+F127</f>
        <v>150</v>
      </c>
      <c r="G134" s="65">
        <f>+G127</f>
        <v>150</v>
      </c>
      <c r="H134" s="65">
        <f>+H127</f>
        <v>150</v>
      </c>
      <c r="I134" s="65">
        <f>+I127</f>
        <v>150</v>
      </c>
      <c r="J134" s="951"/>
      <c r="K134" s="323"/>
      <c r="L134" s="323"/>
      <c r="M134" s="323"/>
    </row>
    <row r="135" spans="1:13" hidden="1" x14ac:dyDescent="0.2">
      <c r="A135" s="969"/>
      <c r="B135" s="970"/>
      <c r="C135" s="971"/>
      <c r="D135" s="972"/>
      <c r="E135" s="973" t="s">
        <v>35</v>
      </c>
      <c r="F135" s="65"/>
      <c r="G135" s="65"/>
      <c r="H135" s="65"/>
      <c r="I135" s="65"/>
      <c r="J135" s="951"/>
      <c r="K135" s="323"/>
      <c r="L135" s="323"/>
      <c r="M135" s="323"/>
    </row>
    <row r="136" spans="1:13" ht="24.75" customHeight="1" x14ac:dyDescent="0.2">
      <c r="A136" s="969"/>
      <c r="B136" s="970"/>
      <c r="C136" s="971"/>
      <c r="D136" s="974" t="s">
        <v>160</v>
      </c>
      <c r="E136" s="975"/>
      <c r="F136" s="68">
        <f>+F129+F116+F97+F84+F17</f>
        <v>7880.2</v>
      </c>
      <c r="G136" s="68">
        <f>+G129+G116+G97+G84+G17</f>
        <v>8986.2999999999993</v>
      </c>
      <c r="H136" s="68">
        <f>+H129+H116+H97+H84+H17</f>
        <v>7178</v>
      </c>
      <c r="I136" s="68">
        <f>+I129+I116+I97+I84+I17</f>
        <v>8800</v>
      </c>
      <c r="J136" s="951"/>
      <c r="K136" s="324"/>
      <c r="L136" s="324"/>
      <c r="M136" s="324"/>
    </row>
    <row r="137" spans="1:13" ht="21.75" customHeight="1" x14ac:dyDescent="0.2">
      <c r="A137" s="688" t="s">
        <v>141</v>
      </c>
      <c r="B137" s="688"/>
      <c r="C137" s="688"/>
      <c r="D137" s="688"/>
      <c r="E137" s="688"/>
      <c r="F137" s="189">
        <f t="shared" ref="F137:I137" si="19">+F136</f>
        <v>7880.2</v>
      </c>
      <c r="G137" s="189">
        <f t="shared" ref="G137" si="20">+G136</f>
        <v>8986.2999999999993</v>
      </c>
      <c r="H137" s="189">
        <f t="shared" si="19"/>
        <v>7178</v>
      </c>
      <c r="I137" s="189">
        <f t="shared" si="19"/>
        <v>8800</v>
      </c>
      <c r="J137" s="951"/>
      <c r="K137" s="383"/>
      <c r="L137" s="308"/>
      <c r="M137" s="308"/>
    </row>
    <row r="138" spans="1:13" ht="15.75" customHeight="1" x14ac:dyDescent="0.2">
      <c r="A138" s="554" t="s">
        <v>162</v>
      </c>
      <c r="B138" s="555"/>
      <c r="C138" s="555"/>
      <c r="D138" s="555"/>
      <c r="E138" s="556"/>
      <c r="F138" s="211"/>
      <c r="G138" s="211"/>
      <c r="H138" s="211"/>
      <c r="I138" s="211"/>
      <c r="J138" s="951"/>
      <c r="K138" s="383"/>
      <c r="L138" s="308"/>
      <c r="M138" s="308"/>
    </row>
    <row r="139" spans="1:13" ht="21.75" customHeight="1" x14ac:dyDescent="0.2">
      <c r="A139" s="679" t="s">
        <v>19</v>
      </c>
      <c r="B139" s="680"/>
      <c r="C139" s="680"/>
      <c r="D139" s="680"/>
      <c r="E139" s="681"/>
      <c r="F139" s="190">
        <f t="shared" ref="F139:I139" si="21">SUM(F140:F145)</f>
        <v>5856.5</v>
      </c>
      <c r="G139" s="190">
        <f t="shared" si="21"/>
        <v>5817.7</v>
      </c>
      <c r="H139" s="190">
        <f t="shared" si="21"/>
        <v>6415</v>
      </c>
      <c r="I139" s="190">
        <f t="shared" si="21"/>
        <v>6572</v>
      </c>
      <c r="J139" s="951"/>
      <c r="K139" s="383"/>
      <c r="L139" s="308"/>
      <c r="M139" s="308"/>
    </row>
    <row r="140" spans="1:13" ht="18.75" customHeight="1" x14ac:dyDescent="0.2">
      <c r="A140" s="557" t="s">
        <v>110</v>
      </c>
      <c r="B140" s="558"/>
      <c r="C140" s="558"/>
      <c r="D140" s="558"/>
      <c r="E140" s="559"/>
      <c r="F140" s="87">
        <f>+F130+F117+F98+F85+F18</f>
        <v>2304.5</v>
      </c>
      <c r="G140" s="906">
        <f>+G130+G117+G98+G85+G18</f>
        <v>2270.1</v>
      </c>
      <c r="H140" s="87">
        <f>+H130+H117+H98+H85+H18</f>
        <v>3165</v>
      </c>
      <c r="I140" s="87">
        <f>+I130+I117+I98+I85+I18</f>
        <v>3122</v>
      </c>
      <c r="J140" s="951"/>
      <c r="K140" s="383"/>
      <c r="L140" s="308"/>
      <c r="M140" s="308"/>
    </row>
    <row r="141" spans="1:13" ht="15" customHeight="1" x14ac:dyDescent="0.2">
      <c r="A141" s="557" t="s">
        <v>175</v>
      </c>
      <c r="B141" s="558"/>
      <c r="C141" s="558"/>
      <c r="D141" s="558"/>
      <c r="E141" s="559"/>
      <c r="F141" s="88"/>
      <c r="G141" s="919"/>
      <c r="H141" s="88"/>
      <c r="I141" s="88"/>
      <c r="J141" s="951"/>
      <c r="K141" s="383"/>
      <c r="L141" s="308"/>
      <c r="M141" s="308"/>
    </row>
    <row r="142" spans="1:13" x14ac:dyDescent="0.2">
      <c r="A142" s="557" t="s">
        <v>111</v>
      </c>
      <c r="B142" s="558"/>
      <c r="C142" s="558"/>
      <c r="D142" s="558"/>
      <c r="E142" s="559"/>
      <c r="F142" s="88">
        <f t="shared" ref="F142:I142" si="22">+F89</f>
        <v>142</v>
      </c>
      <c r="G142" s="919">
        <f>+G89</f>
        <v>192</v>
      </c>
      <c r="H142" s="88">
        <f t="shared" si="22"/>
        <v>0</v>
      </c>
      <c r="I142" s="88">
        <f t="shared" si="22"/>
        <v>0</v>
      </c>
      <c r="J142" s="951"/>
      <c r="K142" s="383"/>
      <c r="L142" s="308"/>
      <c r="M142" s="308"/>
    </row>
    <row r="143" spans="1:13" x14ac:dyDescent="0.2">
      <c r="A143" s="557" t="s">
        <v>112</v>
      </c>
      <c r="B143" s="558"/>
      <c r="C143" s="558"/>
      <c r="D143" s="558"/>
      <c r="E143" s="559"/>
      <c r="F143" s="88"/>
      <c r="G143" s="919"/>
      <c r="H143" s="88"/>
      <c r="I143" s="88"/>
      <c r="J143" s="951"/>
      <c r="K143" s="383"/>
      <c r="L143" s="308"/>
      <c r="M143" s="308"/>
    </row>
    <row r="144" spans="1:13" x14ac:dyDescent="0.2">
      <c r="A144" s="557" t="s">
        <v>115</v>
      </c>
      <c r="B144" s="558"/>
      <c r="C144" s="558"/>
      <c r="D144" s="558"/>
      <c r="E144" s="559"/>
      <c r="F144" s="88">
        <f>+F133+F121+F101+F88</f>
        <v>360</v>
      </c>
      <c r="G144" s="919">
        <f>+G133+G121+G101+G88</f>
        <v>360</v>
      </c>
      <c r="H144" s="88">
        <f>+H133+H121+H101+H88</f>
        <v>0</v>
      </c>
      <c r="I144" s="88">
        <f>+I133+I121+I101+I88</f>
        <v>0</v>
      </c>
      <c r="J144" s="951"/>
      <c r="K144" s="383"/>
      <c r="L144" s="308"/>
      <c r="M144" s="308"/>
    </row>
    <row r="145" spans="1:13" ht="15.75" customHeight="1" x14ac:dyDescent="0.2">
      <c r="A145" s="557" t="s">
        <v>116</v>
      </c>
      <c r="B145" s="558"/>
      <c r="C145" s="558"/>
      <c r="D145" s="558"/>
      <c r="E145" s="559"/>
      <c r="F145" s="88">
        <f>+F118+F134</f>
        <v>3050</v>
      </c>
      <c r="G145" s="919">
        <f>+G118+G134</f>
        <v>2995.6</v>
      </c>
      <c r="H145" s="88">
        <f>+H118+H134</f>
        <v>3250</v>
      </c>
      <c r="I145" s="88">
        <f>+I118+I134</f>
        <v>3450</v>
      </c>
      <c r="J145" s="951"/>
      <c r="K145" s="383"/>
      <c r="L145" s="308"/>
      <c r="M145" s="308"/>
    </row>
    <row r="146" spans="1:13" ht="14.25" x14ac:dyDescent="0.2">
      <c r="A146" s="694" t="s">
        <v>18</v>
      </c>
      <c r="B146" s="695"/>
      <c r="C146" s="695"/>
      <c r="D146" s="695"/>
      <c r="E146" s="696"/>
      <c r="F146" s="190">
        <f t="shared" ref="F146:I146" si="23">SUM(F147:F150)</f>
        <v>2023.6999999999998</v>
      </c>
      <c r="G146" s="190">
        <f t="shared" si="23"/>
        <v>3168.6000000000004</v>
      </c>
      <c r="H146" s="190">
        <f t="shared" si="23"/>
        <v>763</v>
      </c>
      <c r="I146" s="190">
        <f t="shared" si="23"/>
        <v>2228</v>
      </c>
      <c r="J146" s="951"/>
      <c r="K146" s="383"/>
      <c r="L146" s="308"/>
      <c r="M146" s="308"/>
    </row>
    <row r="147" spans="1:13" x14ac:dyDescent="0.2">
      <c r="A147" s="557" t="s">
        <v>113</v>
      </c>
      <c r="B147" s="558"/>
      <c r="C147" s="558"/>
      <c r="D147" s="558"/>
      <c r="E147" s="559"/>
      <c r="F147" s="88">
        <f>+F131+F119+F99+F86</f>
        <v>1288.5</v>
      </c>
      <c r="G147" s="919">
        <f>+G131+G119+G99+G86</f>
        <v>1976.3</v>
      </c>
      <c r="H147" s="88">
        <f>+H131+H119+H99+H86</f>
        <v>500</v>
      </c>
      <c r="I147" s="88">
        <f>+I131+I119+I99+I86</f>
        <v>1313</v>
      </c>
      <c r="J147" s="951"/>
      <c r="K147" s="383"/>
      <c r="L147" s="308"/>
      <c r="M147" s="308"/>
    </row>
    <row r="148" spans="1:13" x14ac:dyDescent="0.2">
      <c r="A148" s="557" t="s">
        <v>114</v>
      </c>
      <c r="B148" s="558"/>
      <c r="C148" s="558"/>
      <c r="D148" s="558"/>
      <c r="E148" s="559"/>
      <c r="F148" s="88">
        <f>+F132+F120+F100+F90</f>
        <v>0</v>
      </c>
      <c r="G148" s="919">
        <f>+G132+G120+G100+G90</f>
        <v>0</v>
      </c>
      <c r="H148" s="88">
        <f>+H132+H120+H100+H90</f>
        <v>0</v>
      </c>
      <c r="I148" s="88">
        <f>+I132+I120+I100+I90</f>
        <v>0</v>
      </c>
      <c r="J148" s="951"/>
      <c r="K148" s="383"/>
      <c r="L148" s="308"/>
      <c r="M148" s="308"/>
    </row>
    <row r="149" spans="1:13" ht="13.5" customHeight="1" x14ac:dyDescent="0.2">
      <c r="A149" s="557" t="s">
        <v>117</v>
      </c>
      <c r="B149" s="558"/>
      <c r="C149" s="558"/>
      <c r="D149" s="558"/>
      <c r="E149" s="559"/>
      <c r="F149" s="88">
        <f>+F135+F122+F102+F87</f>
        <v>735.19999999999993</v>
      </c>
      <c r="G149" s="919">
        <f>+G135+G122+G102+G87</f>
        <v>1192.3000000000002</v>
      </c>
      <c r="H149" s="88">
        <f>+H135+H122+H102+H87</f>
        <v>263</v>
      </c>
      <c r="I149" s="88">
        <f>+I135+I122+I102+I87</f>
        <v>915</v>
      </c>
      <c r="J149" s="951"/>
      <c r="K149" s="383"/>
      <c r="L149" s="308"/>
      <c r="M149" s="308"/>
    </row>
    <row r="150" spans="1:13" x14ac:dyDescent="0.2">
      <c r="A150" s="557" t="s">
        <v>118</v>
      </c>
      <c r="B150" s="558"/>
      <c r="C150" s="558"/>
      <c r="D150" s="558"/>
      <c r="E150" s="559"/>
      <c r="F150" s="36"/>
      <c r="G150" s="919"/>
      <c r="H150" s="36"/>
      <c r="I150" s="36"/>
      <c r="J150" s="951"/>
      <c r="K150" s="384"/>
      <c r="L150" s="23"/>
      <c r="M150" s="23"/>
    </row>
    <row r="151" spans="1:13" ht="13.5" customHeight="1" x14ac:dyDescent="0.2">
      <c r="A151" s="476" t="s">
        <v>1074</v>
      </c>
      <c r="B151" s="476"/>
      <c r="C151" s="476"/>
      <c r="D151" s="476"/>
      <c r="E151" s="476"/>
      <c r="F151" s="476"/>
      <c r="G151" s="476"/>
      <c r="H151" s="476"/>
      <c r="I151" s="155"/>
      <c r="J151" s="44"/>
      <c r="K151" s="64"/>
      <c r="L151" s="64"/>
      <c r="M151" s="64"/>
    </row>
  </sheetData>
  <mergeCells count="166">
    <mergeCell ref="A151:H151"/>
    <mergeCell ref="L62:L64"/>
    <mergeCell ref="M62:M64"/>
    <mergeCell ref="L56:L57"/>
    <mergeCell ref="C26:C28"/>
    <mergeCell ref="B37:B38"/>
    <mergeCell ref="J37:J38"/>
    <mergeCell ref="A9:J9"/>
    <mergeCell ref="B4:B8"/>
    <mergeCell ref="A10:J10"/>
    <mergeCell ref="J22:J25"/>
    <mergeCell ref="C62:C64"/>
    <mergeCell ref="B62:B64"/>
    <mergeCell ref="A62:A64"/>
    <mergeCell ref="D62:D64"/>
    <mergeCell ref="J62:J64"/>
    <mergeCell ref="K62:K64"/>
    <mergeCell ref="D35:D36"/>
    <mergeCell ref="B29:B31"/>
    <mergeCell ref="B50:B51"/>
    <mergeCell ref="A50:A51"/>
    <mergeCell ref="K35:K36"/>
    <mergeCell ref="G4:G8"/>
    <mergeCell ref="E4:E8"/>
    <mergeCell ref="J35:J36"/>
    <mergeCell ref="C35:C36"/>
    <mergeCell ref="B35:B36"/>
    <mergeCell ref="A35:A36"/>
    <mergeCell ref="J50:J51"/>
    <mergeCell ref="A48:A49"/>
    <mergeCell ref="B45:B47"/>
    <mergeCell ref="A45:A47"/>
    <mergeCell ref="B48:B49"/>
    <mergeCell ref="D93:D95"/>
    <mergeCell ref="C22:C25"/>
    <mergeCell ref="A26:A28"/>
    <mergeCell ref="A22:A25"/>
    <mergeCell ref="D22:D25"/>
    <mergeCell ref="B22:B25"/>
    <mergeCell ref="A29:A31"/>
    <mergeCell ref="C29:C31"/>
    <mergeCell ref="D29:D31"/>
    <mergeCell ref="B32:B34"/>
    <mergeCell ref="C32:C34"/>
    <mergeCell ref="K50:K51"/>
    <mergeCell ref="L50:L51"/>
    <mergeCell ref="M50:M51"/>
    <mergeCell ref="D45:D47"/>
    <mergeCell ref="J45:J47"/>
    <mergeCell ref="L48:L49"/>
    <mergeCell ref="M48:M49"/>
    <mergeCell ref="D50:D51"/>
    <mergeCell ref="C50:C51"/>
    <mergeCell ref="J48:J49"/>
    <mergeCell ref="K48:K49"/>
    <mergeCell ref="D48:D49"/>
    <mergeCell ref="C48:C49"/>
    <mergeCell ref="M108:M110"/>
    <mergeCell ref="D56:D57"/>
    <mergeCell ref="C56:C57"/>
    <mergeCell ref="B56:B57"/>
    <mergeCell ref="A56:A57"/>
    <mergeCell ref="K56:K57"/>
    <mergeCell ref="M56:M57"/>
    <mergeCell ref="A108:A110"/>
    <mergeCell ref="B93:B95"/>
    <mergeCell ref="A91:J91"/>
    <mergeCell ref="C93:C95"/>
    <mergeCell ref="C84:E84"/>
    <mergeCell ref="A103:J103"/>
    <mergeCell ref="K93:K95"/>
    <mergeCell ref="L93:L95"/>
    <mergeCell ref="M93:M95"/>
    <mergeCell ref="D106:D107"/>
    <mergeCell ref="C106:C107"/>
    <mergeCell ref="B106:B107"/>
    <mergeCell ref="A106:A107"/>
    <mergeCell ref="J106:J107"/>
    <mergeCell ref="A93:A95"/>
    <mergeCell ref="J56:J57"/>
    <mergeCell ref="J93:J95"/>
    <mergeCell ref="K1:M1"/>
    <mergeCell ref="A2:M2"/>
    <mergeCell ref="D26:D28"/>
    <mergeCell ref="I4:I8"/>
    <mergeCell ref="F4:F8"/>
    <mergeCell ref="J5:J8"/>
    <mergeCell ref="M22:M25"/>
    <mergeCell ref="K22:K25"/>
    <mergeCell ref="K26:K28"/>
    <mergeCell ref="K6:K8"/>
    <mergeCell ref="M26:M28"/>
    <mergeCell ref="J3:M3"/>
    <mergeCell ref="H4:H8"/>
    <mergeCell ref="L6:L8"/>
    <mergeCell ref="L22:L25"/>
    <mergeCell ref="L26:L28"/>
    <mergeCell ref="A20:J20"/>
    <mergeCell ref="J26:J28"/>
    <mergeCell ref="J4:M4"/>
    <mergeCell ref="M6:M8"/>
    <mergeCell ref="B26:B28"/>
    <mergeCell ref="D4:D8"/>
    <mergeCell ref="A4:A8"/>
    <mergeCell ref="J113:J114"/>
    <mergeCell ref="K126:K127"/>
    <mergeCell ref="L126:L127"/>
    <mergeCell ref="K108:K110"/>
    <mergeCell ref="A150:E150"/>
    <mergeCell ref="A140:E140"/>
    <mergeCell ref="A141:E141"/>
    <mergeCell ref="A148:E148"/>
    <mergeCell ref="A147:E147"/>
    <mergeCell ref="A146:E146"/>
    <mergeCell ref="A149:E149"/>
    <mergeCell ref="A145:E145"/>
    <mergeCell ref="A144:E144"/>
    <mergeCell ref="A143:E143"/>
    <mergeCell ref="A142:E142"/>
    <mergeCell ref="M126:M127"/>
    <mergeCell ref="K106:K107"/>
    <mergeCell ref="L106:L107"/>
    <mergeCell ref="M106:M107"/>
    <mergeCell ref="A139:E139"/>
    <mergeCell ref="L108:L110"/>
    <mergeCell ref="L113:L114"/>
    <mergeCell ref="C108:C110"/>
    <mergeCell ref="D108:D110"/>
    <mergeCell ref="J108:J110"/>
    <mergeCell ref="B108:B110"/>
    <mergeCell ref="C126:C127"/>
    <mergeCell ref="B126:B127"/>
    <mergeCell ref="A126:A127"/>
    <mergeCell ref="J126:J127"/>
    <mergeCell ref="B113:B114"/>
    <mergeCell ref="A113:A114"/>
    <mergeCell ref="A137:E137"/>
    <mergeCell ref="D126:D127"/>
    <mergeCell ref="A138:E138"/>
    <mergeCell ref="K113:K114"/>
    <mergeCell ref="A123:J123"/>
    <mergeCell ref="D113:D114"/>
    <mergeCell ref="C113:C114"/>
    <mergeCell ref="C4:C8"/>
    <mergeCell ref="A11:M11"/>
    <mergeCell ref="K37:K38"/>
    <mergeCell ref="K45:K47"/>
    <mergeCell ref="C17:E17"/>
    <mergeCell ref="K32:K34"/>
    <mergeCell ref="M32:M34"/>
    <mergeCell ref="L29:L31"/>
    <mergeCell ref="L32:L34"/>
    <mergeCell ref="L37:L38"/>
    <mergeCell ref="M29:M31"/>
    <mergeCell ref="M37:M38"/>
    <mergeCell ref="C45:C47"/>
    <mergeCell ref="J32:J34"/>
    <mergeCell ref="D37:D38"/>
    <mergeCell ref="A37:A38"/>
    <mergeCell ref="A32:A34"/>
    <mergeCell ref="K29:K31"/>
    <mergeCell ref="D32:D34"/>
    <mergeCell ref="J29:J31"/>
    <mergeCell ref="C37:C38"/>
    <mergeCell ref="L35:L36"/>
    <mergeCell ref="M35:M36"/>
  </mergeCells>
  <phoneticPr fontId="15" type="noConversion"/>
  <pageMargins left="0.19685039370078741" right="0.19685039370078741" top="0.51181102362204722" bottom="0.19685039370078741" header="0" footer="0"/>
  <pageSetup paperSize="9" scale="91"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pageSetUpPr fitToPage="1"/>
  </sheetPr>
  <dimension ref="A1:M69"/>
  <sheetViews>
    <sheetView zoomScale="85" zoomScaleNormal="85" workbookViewId="0">
      <pane ySplit="8" topLeftCell="A9" activePane="bottomLeft" state="frozen"/>
      <selection activeCell="F27" sqref="F27"/>
      <selection pane="bottomLeft" activeCell="J15" sqref="J15"/>
    </sheetView>
  </sheetViews>
  <sheetFormatPr defaultColWidth="9.140625" defaultRowHeight="12.75" x14ac:dyDescent="0.2"/>
  <cols>
    <col min="1" max="1" width="3.140625" style="111" customWidth="1"/>
    <col min="2" max="2" width="3.5703125" style="111" customWidth="1"/>
    <col min="3" max="3" width="4" style="111" customWidth="1"/>
    <col min="4" max="4" width="39.140625" style="112" customWidth="1"/>
    <col min="5" max="5" width="7" style="112" customWidth="1"/>
    <col min="6" max="6" width="13.28515625" style="112" customWidth="1"/>
    <col min="7" max="9" width="12.28515625" style="112" customWidth="1"/>
    <col min="10" max="10" width="29.28515625" style="83" customWidth="1"/>
    <col min="11" max="13" width="5.7109375" style="111" customWidth="1"/>
    <col min="14" max="16384" width="9.140625" style="112"/>
  </cols>
  <sheetData>
    <row r="1" spans="1:13" ht="15.75" customHeight="1" x14ac:dyDescent="0.2">
      <c r="K1" s="721" t="s">
        <v>873</v>
      </c>
      <c r="L1" s="721"/>
      <c r="M1" s="721"/>
    </row>
    <row r="2" spans="1:13" ht="20.25" customHeight="1" x14ac:dyDescent="0.25">
      <c r="A2" s="989" t="s">
        <v>721</v>
      </c>
      <c r="B2" s="989"/>
      <c r="C2" s="989"/>
      <c r="D2" s="989"/>
      <c r="E2" s="989"/>
      <c r="F2" s="989"/>
      <c r="G2" s="989"/>
      <c r="H2" s="989"/>
      <c r="I2" s="989"/>
      <c r="J2" s="989"/>
    </row>
    <row r="3" spans="1:13" ht="15" customHeight="1" x14ac:dyDescent="0.2">
      <c r="A3" s="990"/>
      <c r="B3" s="990"/>
      <c r="C3" s="990"/>
      <c r="D3" s="991"/>
      <c r="E3" s="992"/>
      <c r="F3" s="992"/>
      <c r="G3" s="992"/>
      <c r="H3" s="992"/>
      <c r="I3" s="992"/>
      <c r="J3" s="620" t="s">
        <v>235</v>
      </c>
      <c r="K3" s="620"/>
      <c r="L3" s="620"/>
      <c r="M3" s="620"/>
    </row>
    <row r="4" spans="1:13" ht="15" customHeight="1" x14ac:dyDescent="0.2">
      <c r="A4" s="618" t="s">
        <v>133</v>
      </c>
      <c r="B4" s="618" t="s">
        <v>134</v>
      </c>
      <c r="C4" s="618" t="s">
        <v>135</v>
      </c>
      <c r="D4" s="621" t="s">
        <v>136</v>
      </c>
      <c r="E4" s="618" t="s">
        <v>132</v>
      </c>
      <c r="F4" s="607" t="s">
        <v>1080</v>
      </c>
      <c r="G4" s="898" t="s">
        <v>919</v>
      </c>
      <c r="H4" s="607" t="s">
        <v>551</v>
      </c>
      <c r="I4" s="607" t="s">
        <v>712</v>
      </c>
      <c r="J4" s="607" t="s">
        <v>137</v>
      </c>
      <c r="K4" s="607"/>
      <c r="L4" s="607"/>
      <c r="M4" s="607"/>
    </row>
    <row r="5" spans="1:13" ht="14.25" hidden="1" customHeight="1" x14ac:dyDescent="0.2">
      <c r="A5" s="618"/>
      <c r="B5" s="618"/>
      <c r="C5" s="618"/>
      <c r="D5" s="621"/>
      <c r="E5" s="618"/>
      <c r="F5" s="607"/>
      <c r="G5" s="898"/>
      <c r="H5" s="607"/>
      <c r="I5" s="607"/>
      <c r="J5" s="607" t="s">
        <v>138</v>
      </c>
      <c r="K5" s="298"/>
      <c r="L5" s="298"/>
      <c r="M5" s="298"/>
    </row>
    <row r="6" spans="1:13" ht="21.75" customHeight="1" x14ac:dyDescent="0.2">
      <c r="A6" s="618"/>
      <c r="B6" s="618"/>
      <c r="C6" s="618"/>
      <c r="D6" s="621"/>
      <c r="E6" s="618"/>
      <c r="F6" s="607"/>
      <c r="G6" s="898"/>
      <c r="H6" s="607"/>
      <c r="I6" s="607"/>
      <c r="J6" s="607"/>
      <c r="K6" s="619" t="s">
        <v>507</v>
      </c>
      <c r="L6" s="619" t="s">
        <v>552</v>
      </c>
      <c r="M6" s="619" t="s">
        <v>713</v>
      </c>
    </row>
    <row r="7" spans="1:13" ht="64.5" customHeight="1" x14ac:dyDescent="0.2">
      <c r="A7" s="618"/>
      <c r="B7" s="618"/>
      <c r="C7" s="618"/>
      <c r="D7" s="621"/>
      <c r="E7" s="618"/>
      <c r="F7" s="607"/>
      <c r="G7" s="898"/>
      <c r="H7" s="607"/>
      <c r="I7" s="607"/>
      <c r="J7" s="607"/>
      <c r="K7" s="619"/>
      <c r="L7" s="619"/>
      <c r="M7" s="619"/>
    </row>
    <row r="8" spans="1:13" ht="24.75" customHeight="1" x14ac:dyDescent="0.2">
      <c r="A8" s="618"/>
      <c r="B8" s="618"/>
      <c r="C8" s="618"/>
      <c r="D8" s="621"/>
      <c r="E8" s="618"/>
      <c r="F8" s="607"/>
      <c r="G8" s="898"/>
      <c r="H8" s="607"/>
      <c r="I8" s="607"/>
      <c r="J8" s="607"/>
      <c r="K8" s="619"/>
      <c r="L8" s="619"/>
      <c r="M8" s="619"/>
    </row>
    <row r="9" spans="1:13" ht="23.25" customHeight="1" x14ac:dyDescent="0.2">
      <c r="A9" s="586" t="s">
        <v>259</v>
      </c>
      <c r="B9" s="586"/>
      <c r="C9" s="586"/>
      <c r="D9" s="586"/>
      <c r="E9" s="586"/>
      <c r="F9" s="586"/>
      <c r="G9" s="586"/>
      <c r="H9" s="586"/>
      <c r="I9" s="586"/>
      <c r="J9" s="586"/>
      <c r="K9" s="200"/>
      <c r="L9" s="200"/>
      <c r="M9" s="200"/>
    </row>
    <row r="10" spans="1:13" ht="20.25" customHeight="1" x14ac:dyDescent="0.2">
      <c r="A10" s="993" t="s">
        <v>147</v>
      </c>
      <c r="B10" s="753" t="s">
        <v>82</v>
      </c>
      <c r="C10" s="753"/>
      <c r="D10" s="753"/>
      <c r="E10" s="753"/>
      <c r="F10" s="753"/>
      <c r="G10" s="753"/>
      <c r="H10" s="753"/>
      <c r="I10" s="753"/>
      <c r="J10" s="753"/>
      <c r="K10" s="994"/>
      <c r="L10" s="994"/>
      <c r="M10" s="994"/>
    </row>
    <row r="11" spans="1:13" ht="18" customHeight="1" x14ac:dyDescent="0.2">
      <c r="A11" s="993" t="s">
        <v>147</v>
      </c>
      <c r="B11" s="84" t="s">
        <v>147</v>
      </c>
      <c r="C11" s="753" t="s">
        <v>83</v>
      </c>
      <c r="D11" s="753"/>
      <c r="E11" s="753"/>
      <c r="F11" s="753"/>
      <c r="G11" s="753"/>
      <c r="H11" s="753"/>
      <c r="I11" s="753"/>
      <c r="J11" s="753"/>
      <c r="K11" s="994"/>
      <c r="L11" s="994"/>
      <c r="M11" s="994"/>
    </row>
    <row r="12" spans="1:13" ht="27.75" customHeight="1" x14ac:dyDescent="0.2">
      <c r="A12" s="605" t="s">
        <v>147</v>
      </c>
      <c r="B12" s="605" t="s">
        <v>147</v>
      </c>
      <c r="C12" s="605" t="s">
        <v>147</v>
      </c>
      <c r="D12" s="625" t="s">
        <v>168</v>
      </c>
      <c r="E12" s="251" t="s">
        <v>159</v>
      </c>
      <c r="F12" s="85">
        <v>78.599999999999994</v>
      </c>
      <c r="G12" s="899">
        <v>91.3</v>
      </c>
      <c r="H12" s="85">
        <v>75</v>
      </c>
      <c r="I12" s="85">
        <v>75</v>
      </c>
      <c r="J12" s="533" t="s">
        <v>226</v>
      </c>
      <c r="K12" s="627">
        <v>5</v>
      </c>
      <c r="L12" s="627">
        <v>5</v>
      </c>
      <c r="M12" s="627">
        <v>5</v>
      </c>
    </row>
    <row r="13" spans="1:13" ht="24" customHeight="1" x14ac:dyDescent="0.2">
      <c r="A13" s="606"/>
      <c r="B13" s="606"/>
      <c r="C13" s="606"/>
      <c r="D13" s="626"/>
      <c r="E13" s="251" t="s">
        <v>17</v>
      </c>
      <c r="F13" s="85">
        <v>7.2</v>
      </c>
      <c r="G13" s="899">
        <f>7.1+14.1</f>
        <v>21.2</v>
      </c>
      <c r="H13" s="85">
        <v>0</v>
      </c>
      <c r="I13" s="85">
        <v>0</v>
      </c>
      <c r="J13" s="534"/>
      <c r="K13" s="628"/>
      <c r="L13" s="628"/>
      <c r="M13" s="628"/>
    </row>
    <row r="14" spans="1:13" ht="60.75" customHeight="1" x14ac:dyDescent="0.2">
      <c r="A14" s="247" t="s">
        <v>147</v>
      </c>
      <c r="B14" s="247" t="s">
        <v>147</v>
      </c>
      <c r="C14" s="247" t="s">
        <v>148</v>
      </c>
      <c r="D14" s="163" t="s">
        <v>490</v>
      </c>
      <c r="E14" s="251" t="s">
        <v>159</v>
      </c>
      <c r="F14" s="85">
        <v>37.200000000000003</v>
      </c>
      <c r="G14" s="899">
        <v>37.200000000000003</v>
      </c>
      <c r="H14" s="85">
        <v>90</v>
      </c>
      <c r="I14" s="85">
        <v>90</v>
      </c>
      <c r="J14" s="251" t="s">
        <v>194</v>
      </c>
      <c r="K14" s="177">
        <v>5</v>
      </c>
      <c r="L14" s="177">
        <v>6</v>
      </c>
      <c r="M14" s="177">
        <v>6</v>
      </c>
    </row>
    <row r="15" spans="1:13" ht="55.5" customHeight="1" x14ac:dyDescent="0.2">
      <c r="A15" s="247" t="s">
        <v>147</v>
      </c>
      <c r="B15" s="247" t="s">
        <v>147</v>
      </c>
      <c r="C15" s="247" t="s">
        <v>149</v>
      </c>
      <c r="D15" s="163" t="s">
        <v>470</v>
      </c>
      <c r="E15" s="251" t="s">
        <v>159</v>
      </c>
      <c r="F15" s="85">
        <v>25.5</v>
      </c>
      <c r="G15" s="899">
        <v>25.5</v>
      </c>
      <c r="H15" s="85">
        <v>25.5</v>
      </c>
      <c r="I15" s="85">
        <v>25.5</v>
      </c>
      <c r="J15" s="251" t="s">
        <v>469</v>
      </c>
      <c r="K15" s="177">
        <v>5</v>
      </c>
      <c r="L15" s="177">
        <v>5</v>
      </c>
      <c r="M15" s="177">
        <v>5</v>
      </c>
    </row>
    <row r="16" spans="1:13" ht="80.25" customHeight="1" x14ac:dyDescent="0.2">
      <c r="A16" s="247" t="s">
        <v>147</v>
      </c>
      <c r="B16" s="247" t="s">
        <v>147</v>
      </c>
      <c r="C16" s="247" t="s">
        <v>150</v>
      </c>
      <c r="D16" s="163" t="s">
        <v>146</v>
      </c>
      <c r="E16" s="251" t="s">
        <v>159</v>
      </c>
      <c r="F16" s="85">
        <v>105.3</v>
      </c>
      <c r="G16" s="899">
        <v>110.3</v>
      </c>
      <c r="H16" s="85">
        <v>110</v>
      </c>
      <c r="I16" s="85">
        <v>110</v>
      </c>
      <c r="J16" s="251" t="s">
        <v>697</v>
      </c>
      <c r="K16" s="177">
        <v>11</v>
      </c>
      <c r="L16" s="177">
        <v>11</v>
      </c>
      <c r="M16" s="177">
        <v>11</v>
      </c>
    </row>
    <row r="17" spans="1:13" ht="18" customHeight="1" x14ac:dyDescent="0.2">
      <c r="A17" s="995" t="s">
        <v>147</v>
      </c>
      <c r="B17" s="1021" t="s">
        <v>147</v>
      </c>
      <c r="C17" s="1022" t="s">
        <v>192</v>
      </c>
      <c r="D17" s="1022"/>
      <c r="E17" s="1022"/>
      <c r="F17" s="103">
        <f t="shared" ref="F17:I17" si="0">SUM(F12:F16)</f>
        <v>253.8</v>
      </c>
      <c r="G17" s="103">
        <f t="shared" si="0"/>
        <v>285.5</v>
      </c>
      <c r="H17" s="103">
        <f t="shared" si="0"/>
        <v>300.5</v>
      </c>
      <c r="I17" s="103">
        <f t="shared" si="0"/>
        <v>300.5</v>
      </c>
      <c r="J17" s="843"/>
      <c r="K17" s="837"/>
      <c r="L17" s="837"/>
      <c r="M17" s="837"/>
    </row>
    <row r="18" spans="1:13" s="113" customFormat="1" ht="15.75" customHeight="1" x14ac:dyDescent="0.2">
      <c r="A18" s="993" t="s">
        <v>147</v>
      </c>
      <c r="B18" s="993" t="s">
        <v>148</v>
      </c>
      <c r="C18" s="996" t="s">
        <v>191</v>
      </c>
      <c r="D18" s="996"/>
      <c r="E18" s="996"/>
      <c r="F18" s="997"/>
      <c r="G18" s="997"/>
      <c r="H18" s="997"/>
      <c r="I18" s="997"/>
      <c r="J18" s="459"/>
      <c r="K18" s="201"/>
      <c r="L18" s="201"/>
      <c r="M18" s="201"/>
    </row>
    <row r="19" spans="1:13" ht="47.25" customHeight="1" x14ac:dyDescent="0.2">
      <c r="A19" s="245" t="s">
        <v>147</v>
      </c>
      <c r="B19" s="245" t="s">
        <v>148</v>
      </c>
      <c r="C19" s="245" t="s">
        <v>147</v>
      </c>
      <c r="D19" s="163" t="s">
        <v>69</v>
      </c>
      <c r="E19" s="251" t="s">
        <v>159</v>
      </c>
      <c r="F19" s="63">
        <v>82.7</v>
      </c>
      <c r="G19" s="902">
        <v>82.7</v>
      </c>
      <c r="H19" s="63">
        <v>80.7</v>
      </c>
      <c r="I19" s="63">
        <v>80.7</v>
      </c>
      <c r="J19" s="251" t="s">
        <v>84</v>
      </c>
      <c r="K19" s="248">
        <v>4</v>
      </c>
      <c r="L19" s="248">
        <v>4</v>
      </c>
      <c r="M19" s="248">
        <v>4</v>
      </c>
    </row>
    <row r="20" spans="1:13" ht="16.5" customHeight="1" x14ac:dyDescent="0.2">
      <c r="A20" s="1021" t="s">
        <v>147</v>
      </c>
      <c r="B20" s="1021" t="s">
        <v>148</v>
      </c>
      <c r="C20" s="1022" t="s">
        <v>192</v>
      </c>
      <c r="D20" s="1022"/>
      <c r="E20" s="1022"/>
      <c r="F20" s="998">
        <f t="shared" ref="F20:I20" si="1">+F19</f>
        <v>82.7</v>
      </c>
      <c r="G20" s="998">
        <f t="shared" ref="G20" si="2">+G19</f>
        <v>82.7</v>
      </c>
      <c r="H20" s="998">
        <f t="shared" si="1"/>
        <v>80.7</v>
      </c>
      <c r="I20" s="998">
        <f t="shared" si="1"/>
        <v>80.7</v>
      </c>
      <c r="J20" s="843"/>
      <c r="K20" s="837"/>
      <c r="L20" s="837"/>
      <c r="M20" s="837"/>
    </row>
    <row r="21" spans="1:13" ht="18.75" customHeight="1" x14ac:dyDescent="0.2">
      <c r="A21" s="993" t="s">
        <v>147</v>
      </c>
      <c r="B21" s="993" t="s">
        <v>149</v>
      </c>
      <c r="C21" s="999" t="s">
        <v>505</v>
      </c>
      <c r="D21" s="1000"/>
      <c r="E21" s="1000"/>
      <c r="F21" s="1000"/>
      <c r="G21" s="1000"/>
      <c r="H21" s="1000"/>
      <c r="I21" s="1000"/>
      <c r="J21" s="1001"/>
      <c r="K21" s="248"/>
      <c r="L21" s="248"/>
      <c r="M21" s="248"/>
    </row>
    <row r="22" spans="1:13" ht="33" customHeight="1" x14ac:dyDescent="0.2">
      <c r="A22" s="249" t="s">
        <v>147</v>
      </c>
      <c r="B22" s="249" t="s">
        <v>149</v>
      </c>
      <c r="C22" s="249" t="s">
        <v>147</v>
      </c>
      <c r="D22" s="453" t="s">
        <v>528</v>
      </c>
      <c r="E22" s="176" t="s">
        <v>159</v>
      </c>
      <c r="F22" s="63">
        <v>6</v>
      </c>
      <c r="G22" s="902">
        <v>6</v>
      </c>
      <c r="H22" s="63">
        <v>8</v>
      </c>
      <c r="I22" s="63">
        <v>8</v>
      </c>
      <c r="J22" s="454" t="s">
        <v>459</v>
      </c>
      <c r="K22" s="253">
        <v>7</v>
      </c>
      <c r="L22" s="253">
        <v>7</v>
      </c>
      <c r="M22" s="253">
        <v>7</v>
      </c>
    </row>
    <row r="23" spans="1:13" ht="33.75" customHeight="1" x14ac:dyDescent="0.2">
      <c r="A23" s="245" t="s">
        <v>147</v>
      </c>
      <c r="B23" s="245" t="s">
        <v>149</v>
      </c>
      <c r="C23" s="245" t="s">
        <v>148</v>
      </c>
      <c r="D23" s="235" t="s">
        <v>169</v>
      </c>
      <c r="E23" s="251" t="s">
        <v>159</v>
      </c>
      <c r="F23" s="797">
        <v>7</v>
      </c>
      <c r="G23" s="902">
        <v>7</v>
      </c>
      <c r="H23" s="797">
        <v>7</v>
      </c>
      <c r="I23" s="797">
        <v>7</v>
      </c>
      <c r="J23" s="251" t="s">
        <v>196</v>
      </c>
      <c r="K23" s="248">
        <v>10</v>
      </c>
      <c r="L23" s="248">
        <v>10</v>
      </c>
      <c r="M23" s="248">
        <v>10</v>
      </c>
    </row>
    <row r="24" spans="1:13" ht="33.75" customHeight="1" x14ac:dyDescent="0.2">
      <c r="A24" s="245" t="s">
        <v>147</v>
      </c>
      <c r="B24" s="245" t="s">
        <v>149</v>
      </c>
      <c r="C24" s="245" t="s">
        <v>149</v>
      </c>
      <c r="D24" s="235" t="s">
        <v>495</v>
      </c>
      <c r="E24" s="251" t="s">
        <v>159</v>
      </c>
      <c r="F24" s="797">
        <v>8.5</v>
      </c>
      <c r="G24" s="902">
        <v>7</v>
      </c>
      <c r="H24" s="797">
        <v>8.5</v>
      </c>
      <c r="I24" s="797">
        <v>8.5</v>
      </c>
      <c r="J24" s="251" t="s">
        <v>195</v>
      </c>
      <c r="K24" s="248">
        <v>4</v>
      </c>
      <c r="L24" s="248">
        <v>4</v>
      </c>
      <c r="M24" s="248">
        <v>4</v>
      </c>
    </row>
    <row r="25" spans="1:13" x14ac:dyDescent="0.2">
      <c r="A25" s="993" t="s">
        <v>147</v>
      </c>
      <c r="B25" s="993" t="s">
        <v>148</v>
      </c>
      <c r="C25" s="584" t="s">
        <v>192</v>
      </c>
      <c r="D25" s="584"/>
      <c r="E25" s="584"/>
      <c r="F25" s="998">
        <f t="shared" ref="F25:I25" si="3">SUM(F22:F24)</f>
        <v>21.5</v>
      </c>
      <c r="G25" s="998">
        <f t="shared" ref="G25" si="4">SUM(G22:G24)</f>
        <v>20</v>
      </c>
      <c r="H25" s="998">
        <f t="shared" si="3"/>
        <v>23.5</v>
      </c>
      <c r="I25" s="998">
        <f t="shared" si="3"/>
        <v>23.5</v>
      </c>
      <c r="J25" s="251"/>
      <c r="K25" s="248"/>
      <c r="L25" s="248"/>
      <c r="M25" s="248"/>
    </row>
    <row r="26" spans="1:13" ht="16.5" customHeight="1" x14ac:dyDescent="0.2">
      <c r="A26" s="993" t="s">
        <v>147</v>
      </c>
      <c r="B26" s="584" t="s">
        <v>140</v>
      </c>
      <c r="C26" s="584"/>
      <c r="D26" s="584"/>
      <c r="E26" s="584"/>
      <c r="F26" s="998">
        <f t="shared" ref="F26:I26" si="5">+F25+F20+F17</f>
        <v>358</v>
      </c>
      <c r="G26" s="998">
        <f t="shared" ref="G26" si="6">+G25+G20+G17</f>
        <v>388.2</v>
      </c>
      <c r="H26" s="998">
        <f t="shared" si="5"/>
        <v>404.7</v>
      </c>
      <c r="I26" s="998">
        <f t="shared" si="5"/>
        <v>404.7</v>
      </c>
      <c r="J26" s="251"/>
      <c r="K26" s="248"/>
      <c r="L26" s="248"/>
      <c r="M26" s="248"/>
    </row>
    <row r="27" spans="1:13" ht="18.75" customHeight="1" x14ac:dyDescent="0.2">
      <c r="A27" s="993" t="s">
        <v>148</v>
      </c>
      <c r="B27" s="753" t="s">
        <v>383</v>
      </c>
      <c r="C27" s="753"/>
      <c r="D27" s="753"/>
      <c r="E27" s="753"/>
      <c r="F27" s="753"/>
      <c r="G27" s="753"/>
      <c r="H27" s="753"/>
      <c r="I27" s="753"/>
      <c r="J27" s="753"/>
      <c r="K27" s="201"/>
      <c r="L27" s="201"/>
      <c r="M27" s="201"/>
    </row>
    <row r="28" spans="1:13" ht="19.5" customHeight="1" x14ac:dyDescent="0.2">
      <c r="A28" s="993" t="s">
        <v>148</v>
      </c>
      <c r="B28" s="993" t="s">
        <v>147</v>
      </c>
      <c r="C28" s="753" t="s">
        <v>85</v>
      </c>
      <c r="D28" s="753"/>
      <c r="E28" s="753"/>
      <c r="F28" s="753"/>
      <c r="G28" s="753"/>
      <c r="H28" s="753"/>
      <c r="I28" s="753"/>
      <c r="J28" s="753"/>
      <c r="K28" s="201"/>
      <c r="L28" s="201"/>
      <c r="M28" s="201"/>
    </row>
    <row r="29" spans="1:13" ht="34.5" customHeight="1" x14ac:dyDescent="0.2">
      <c r="A29" s="245" t="s">
        <v>148</v>
      </c>
      <c r="B29" s="245" t="s">
        <v>147</v>
      </c>
      <c r="C29" s="245" t="s">
        <v>147</v>
      </c>
      <c r="D29" s="163" t="s">
        <v>384</v>
      </c>
      <c r="E29" s="251" t="s">
        <v>1</v>
      </c>
      <c r="F29" s="63">
        <v>1613</v>
      </c>
      <c r="G29" s="902">
        <v>1613</v>
      </c>
      <c r="H29" s="63">
        <v>1600</v>
      </c>
      <c r="I29" s="63">
        <v>1600</v>
      </c>
      <c r="J29" s="1002" t="s">
        <v>902</v>
      </c>
      <c r="K29" s="253">
        <v>14</v>
      </c>
      <c r="L29" s="253">
        <v>14</v>
      </c>
      <c r="M29" s="253">
        <v>14</v>
      </c>
    </row>
    <row r="30" spans="1:13" ht="29.25" customHeight="1" x14ac:dyDescent="0.2">
      <c r="A30" s="571" t="s">
        <v>148</v>
      </c>
      <c r="B30" s="571" t="s">
        <v>147</v>
      </c>
      <c r="C30" s="571" t="s">
        <v>148</v>
      </c>
      <c r="D30" s="1003" t="s">
        <v>565</v>
      </c>
      <c r="E30" s="159" t="s">
        <v>1</v>
      </c>
      <c r="F30" s="63">
        <v>3321.1</v>
      </c>
      <c r="G30" s="902">
        <v>3396.1</v>
      </c>
      <c r="H30" s="63">
        <v>3400</v>
      </c>
      <c r="I30" s="63">
        <v>3550</v>
      </c>
      <c r="J30" s="1004"/>
      <c r="K30" s="457"/>
      <c r="L30" s="457"/>
      <c r="M30" s="457"/>
    </row>
    <row r="31" spans="1:13" ht="56.25" customHeight="1" x14ac:dyDescent="0.2">
      <c r="A31" s="571"/>
      <c r="B31" s="571"/>
      <c r="C31" s="571"/>
      <c r="D31" s="1003"/>
      <c r="E31" s="159" t="s">
        <v>21</v>
      </c>
      <c r="F31" s="63">
        <v>10.199999999999999</v>
      </c>
      <c r="G31" s="902">
        <v>10.199999999999999</v>
      </c>
      <c r="H31" s="63">
        <v>10.199999999999999</v>
      </c>
      <c r="I31" s="63">
        <v>10.199999999999999</v>
      </c>
      <c r="J31" s="1004"/>
      <c r="K31" s="457"/>
      <c r="L31" s="457"/>
      <c r="M31" s="457"/>
    </row>
    <row r="32" spans="1:13" ht="33" customHeight="1" x14ac:dyDescent="0.2">
      <c r="A32" s="245" t="s">
        <v>148</v>
      </c>
      <c r="B32" s="245" t="s">
        <v>147</v>
      </c>
      <c r="C32" s="245" t="s">
        <v>149</v>
      </c>
      <c r="D32" s="159" t="s">
        <v>322</v>
      </c>
      <c r="E32" s="159" t="s">
        <v>1</v>
      </c>
      <c r="F32" s="63">
        <v>230</v>
      </c>
      <c r="G32" s="902">
        <v>230</v>
      </c>
      <c r="H32" s="63">
        <v>230</v>
      </c>
      <c r="I32" s="63">
        <v>230</v>
      </c>
      <c r="J32" s="246" t="s">
        <v>323</v>
      </c>
      <c r="K32" s="248" t="s">
        <v>606</v>
      </c>
      <c r="L32" s="248" t="s">
        <v>606</v>
      </c>
      <c r="M32" s="248" t="s">
        <v>606</v>
      </c>
    </row>
    <row r="33" spans="1:13" ht="24.75" customHeight="1" x14ac:dyDescent="0.2">
      <c r="A33" s="571" t="s">
        <v>148</v>
      </c>
      <c r="B33" s="571" t="s">
        <v>147</v>
      </c>
      <c r="C33" s="571" t="s">
        <v>150</v>
      </c>
      <c r="D33" s="1003" t="s">
        <v>225</v>
      </c>
      <c r="E33" s="251" t="s">
        <v>1</v>
      </c>
      <c r="F33" s="63">
        <v>70</v>
      </c>
      <c r="G33" s="902">
        <v>60</v>
      </c>
      <c r="H33" s="63">
        <v>0</v>
      </c>
      <c r="I33" s="63">
        <v>0</v>
      </c>
      <c r="J33" s="1005" t="s">
        <v>381</v>
      </c>
      <c r="K33" s="939">
        <v>29</v>
      </c>
      <c r="L33" s="572"/>
      <c r="M33" s="572"/>
    </row>
    <row r="34" spans="1:13" ht="20.25" customHeight="1" x14ac:dyDescent="0.2">
      <c r="A34" s="571"/>
      <c r="B34" s="571"/>
      <c r="C34" s="571"/>
      <c r="D34" s="1003"/>
      <c r="E34" s="251" t="s">
        <v>14</v>
      </c>
      <c r="F34" s="63">
        <v>0</v>
      </c>
      <c r="G34" s="902">
        <v>0</v>
      </c>
      <c r="H34" s="63">
        <v>0</v>
      </c>
      <c r="I34" s="63">
        <v>0</v>
      </c>
      <c r="J34" s="1005"/>
      <c r="K34" s="939"/>
      <c r="L34" s="572"/>
      <c r="M34" s="572"/>
    </row>
    <row r="35" spans="1:13" ht="27" customHeight="1" x14ac:dyDescent="0.2">
      <c r="A35" s="571"/>
      <c r="B35" s="571"/>
      <c r="C35" s="571"/>
      <c r="D35" s="1003"/>
      <c r="E35" s="251" t="s">
        <v>3</v>
      </c>
      <c r="F35" s="63">
        <v>367</v>
      </c>
      <c r="G35" s="902">
        <v>307.39999999999998</v>
      </c>
      <c r="H35" s="63">
        <v>0</v>
      </c>
      <c r="I35" s="63">
        <v>0</v>
      </c>
      <c r="J35" s="1005"/>
      <c r="K35" s="939"/>
      <c r="L35" s="572"/>
      <c r="M35" s="572"/>
    </row>
    <row r="36" spans="1:13" ht="25.5" customHeight="1" x14ac:dyDescent="0.2">
      <c r="A36" s="605" t="s">
        <v>148</v>
      </c>
      <c r="B36" s="605" t="s">
        <v>147</v>
      </c>
      <c r="C36" s="605" t="s">
        <v>151</v>
      </c>
      <c r="D36" s="1006" t="s">
        <v>698</v>
      </c>
      <c r="E36" s="251" t="s">
        <v>1</v>
      </c>
      <c r="F36" s="63">
        <v>11.6</v>
      </c>
      <c r="G36" s="902">
        <v>11.6</v>
      </c>
      <c r="H36" s="63">
        <v>0</v>
      </c>
      <c r="I36" s="63">
        <v>0</v>
      </c>
      <c r="J36" s="1007" t="s">
        <v>658</v>
      </c>
      <c r="K36" s="224">
        <v>227</v>
      </c>
      <c r="L36" s="224"/>
      <c r="M36" s="224"/>
    </row>
    <row r="37" spans="1:13" ht="21.75" customHeight="1" x14ac:dyDescent="0.2">
      <c r="A37" s="606"/>
      <c r="B37" s="606"/>
      <c r="C37" s="606"/>
      <c r="D37" s="1008"/>
      <c r="E37" s="251" t="s">
        <v>17</v>
      </c>
      <c r="F37" s="63">
        <v>25</v>
      </c>
      <c r="G37" s="902">
        <v>15.4</v>
      </c>
      <c r="H37" s="63">
        <v>0</v>
      </c>
      <c r="I37" s="63">
        <v>0</v>
      </c>
      <c r="J37" s="1009"/>
      <c r="K37" s="456"/>
      <c r="L37" s="456"/>
      <c r="M37" s="456"/>
    </row>
    <row r="38" spans="1:13" ht="25.5" customHeight="1" x14ac:dyDescent="0.2">
      <c r="A38" s="605" t="s">
        <v>148</v>
      </c>
      <c r="B38" s="605" t="s">
        <v>147</v>
      </c>
      <c r="C38" s="605" t="s">
        <v>152</v>
      </c>
      <c r="D38" s="1006" t="s">
        <v>647</v>
      </c>
      <c r="E38" s="251" t="s">
        <v>1</v>
      </c>
      <c r="F38" s="63">
        <v>9.1999999999999993</v>
      </c>
      <c r="G38" s="902">
        <v>9.1999999999999993</v>
      </c>
      <c r="H38" s="63">
        <v>0</v>
      </c>
      <c r="I38" s="63">
        <v>0</v>
      </c>
      <c r="J38" s="1007" t="s">
        <v>659</v>
      </c>
      <c r="K38" s="627">
        <v>130</v>
      </c>
      <c r="L38" s="627"/>
      <c r="M38" s="627"/>
    </row>
    <row r="39" spans="1:13" ht="25.5" customHeight="1" x14ac:dyDescent="0.2">
      <c r="A39" s="606"/>
      <c r="B39" s="606"/>
      <c r="C39" s="606"/>
      <c r="D39" s="1008"/>
      <c r="E39" s="251" t="s">
        <v>17</v>
      </c>
      <c r="F39" s="63">
        <v>27.9</v>
      </c>
      <c r="G39" s="902">
        <v>27.8</v>
      </c>
      <c r="H39" s="63">
        <v>0</v>
      </c>
      <c r="I39" s="63">
        <v>0</v>
      </c>
      <c r="J39" s="1009"/>
      <c r="K39" s="628"/>
      <c r="L39" s="628"/>
      <c r="M39" s="628"/>
    </row>
    <row r="40" spans="1:13" ht="25.5" customHeight="1" x14ac:dyDescent="0.2">
      <c r="A40" s="527" t="s">
        <v>148</v>
      </c>
      <c r="B40" s="605" t="s">
        <v>147</v>
      </c>
      <c r="C40" s="605" t="s">
        <v>153</v>
      </c>
      <c r="D40" s="1006" t="s">
        <v>839</v>
      </c>
      <c r="E40" s="251" t="s">
        <v>1</v>
      </c>
      <c r="F40" s="63">
        <v>7.6</v>
      </c>
      <c r="G40" s="902">
        <v>7.6</v>
      </c>
      <c r="H40" s="63">
        <v>0</v>
      </c>
      <c r="I40" s="63">
        <v>0</v>
      </c>
      <c r="J40" s="1007" t="s">
        <v>653</v>
      </c>
      <c r="K40" s="627">
        <v>39</v>
      </c>
      <c r="L40" s="627"/>
      <c r="M40" s="627"/>
    </row>
    <row r="41" spans="1:13" ht="25.5" customHeight="1" x14ac:dyDescent="0.2">
      <c r="A41" s="528"/>
      <c r="B41" s="606"/>
      <c r="C41" s="606"/>
      <c r="D41" s="1008"/>
      <c r="E41" s="251" t="s">
        <v>17</v>
      </c>
      <c r="F41" s="63">
        <v>42.9</v>
      </c>
      <c r="G41" s="902">
        <v>42.9</v>
      </c>
      <c r="H41" s="63">
        <v>0</v>
      </c>
      <c r="I41" s="63">
        <v>0</v>
      </c>
      <c r="J41" s="1009"/>
      <c r="K41" s="628"/>
      <c r="L41" s="628"/>
      <c r="M41" s="628"/>
    </row>
    <row r="42" spans="1:13" ht="19.5" customHeight="1" x14ac:dyDescent="0.2">
      <c r="A42" s="1021" t="s">
        <v>148</v>
      </c>
      <c r="B42" s="1021" t="s">
        <v>147</v>
      </c>
      <c r="C42" s="1022" t="s">
        <v>192</v>
      </c>
      <c r="D42" s="1022"/>
      <c r="E42" s="1022"/>
      <c r="F42" s="103">
        <f t="shared" ref="F42:I42" si="7">SUM(F29:F41)</f>
        <v>5735.5</v>
      </c>
      <c r="G42" s="103">
        <f t="shared" ref="G42" si="8">SUM(G29:G41)</f>
        <v>5731.2</v>
      </c>
      <c r="H42" s="103">
        <f t="shared" si="7"/>
        <v>5240.2</v>
      </c>
      <c r="I42" s="103">
        <f t="shared" si="7"/>
        <v>5390.2</v>
      </c>
      <c r="J42" s="843"/>
      <c r="K42" s="837"/>
      <c r="L42" s="837"/>
      <c r="M42" s="837"/>
    </row>
    <row r="43" spans="1:13" ht="15.75" customHeight="1" x14ac:dyDescent="0.2">
      <c r="A43" s="993" t="s">
        <v>148</v>
      </c>
      <c r="B43" s="993" t="s">
        <v>148</v>
      </c>
      <c r="C43" s="1010" t="s">
        <v>382</v>
      </c>
      <c r="D43" s="1011"/>
      <c r="E43" s="1011"/>
      <c r="F43" s="1011"/>
      <c r="G43" s="1011"/>
      <c r="H43" s="1011"/>
      <c r="I43" s="1011"/>
      <c r="J43" s="1012"/>
      <c r="K43" s="248"/>
      <c r="L43" s="248"/>
      <c r="M43" s="248"/>
    </row>
    <row r="44" spans="1:13" ht="21" customHeight="1" x14ac:dyDescent="0.2">
      <c r="A44" s="543" t="s">
        <v>148</v>
      </c>
      <c r="B44" s="543" t="s">
        <v>148</v>
      </c>
      <c r="C44" s="543" t="s">
        <v>147</v>
      </c>
      <c r="D44" s="542" t="s">
        <v>379</v>
      </c>
      <c r="E44" s="251" t="s">
        <v>1</v>
      </c>
      <c r="F44" s="63">
        <v>10</v>
      </c>
      <c r="G44" s="902">
        <v>10</v>
      </c>
      <c r="H44" s="63">
        <v>20</v>
      </c>
      <c r="I44" s="63">
        <v>20</v>
      </c>
      <c r="J44" s="1003" t="s">
        <v>193</v>
      </c>
      <c r="K44" s="571" t="s">
        <v>103</v>
      </c>
      <c r="L44" s="571" t="s">
        <v>369</v>
      </c>
      <c r="M44" s="571" t="s">
        <v>369</v>
      </c>
    </row>
    <row r="45" spans="1:13" ht="25.5" customHeight="1" x14ac:dyDescent="0.2">
      <c r="A45" s="543"/>
      <c r="B45" s="543"/>
      <c r="C45" s="543"/>
      <c r="D45" s="542"/>
      <c r="E45" s="246" t="s">
        <v>3</v>
      </c>
      <c r="F45" s="63">
        <v>10</v>
      </c>
      <c r="G45" s="902">
        <v>10</v>
      </c>
      <c r="H45" s="63">
        <v>0</v>
      </c>
      <c r="I45" s="63">
        <v>0</v>
      </c>
      <c r="J45" s="1003"/>
      <c r="K45" s="571"/>
      <c r="L45" s="571"/>
      <c r="M45" s="571"/>
    </row>
    <row r="46" spans="1:13" ht="28.5" customHeight="1" x14ac:dyDescent="0.2">
      <c r="A46" s="226" t="s">
        <v>148</v>
      </c>
      <c r="B46" s="226" t="s">
        <v>148</v>
      </c>
      <c r="C46" s="226" t="s">
        <v>148</v>
      </c>
      <c r="D46" s="455" t="s">
        <v>618</v>
      </c>
      <c r="E46" s="246" t="s">
        <v>159</v>
      </c>
      <c r="F46" s="63">
        <v>33</v>
      </c>
      <c r="G46" s="902">
        <v>33</v>
      </c>
      <c r="H46" s="63">
        <v>0</v>
      </c>
      <c r="I46" s="63">
        <v>0</v>
      </c>
      <c r="J46" s="233" t="s">
        <v>699</v>
      </c>
      <c r="K46" s="227" t="s">
        <v>183</v>
      </c>
      <c r="L46" s="245"/>
      <c r="M46" s="245"/>
    </row>
    <row r="47" spans="1:13" ht="28.5" customHeight="1" x14ac:dyDescent="0.2">
      <c r="A47" s="226" t="s">
        <v>148</v>
      </c>
      <c r="B47" s="226" t="s">
        <v>148</v>
      </c>
      <c r="C47" s="226" t="s">
        <v>149</v>
      </c>
      <c r="D47" s="234" t="s">
        <v>880</v>
      </c>
      <c r="E47" s="795" t="s">
        <v>159</v>
      </c>
      <c r="F47" s="63">
        <v>0</v>
      </c>
      <c r="G47" s="902">
        <v>0</v>
      </c>
      <c r="H47" s="63">
        <v>142</v>
      </c>
      <c r="I47" s="63">
        <v>135.30000000000001</v>
      </c>
      <c r="J47" s="233" t="s">
        <v>534</v>
      </c>
      <c r="K47" s="227"/>
      <c r="L47" s="227" t="s">
        <v>183</v>
      </c>
      <c r="M47" s="227" t="s">
        <v>183</v>
      </c>
    </row>
    <row r="48" spans="1:13" ht="37.5" customHeight="1" x14ac:dyDescent="0.2">
      <c r="A48" s="247" t="s">
        <v>148</v>
      </c>
      <c r="B48" s="247" t="s">
        <v>148</v>
      </c>
      <c r="C48" s="247" t="s">
        <v>150</v>
      </c>
      <c r="D48" s="233" t="s">
        <v>588</v>
      </c>
      <c r="E48" s="235" t="s">
        <v>1</v>
      </c>
      <c r="F48" s="114">
        <v>17.5</v>
      </c>
      <c r="G48" s="903">
        <v>17.5</v>
      </c>
      <c r="H48" s="114">
        <v>17.5</v>
      </c>
      <c r="I48" s="114">
        <v>17.5</v>
      </c>
      <c r="J48" s="246" t="s">
        <v>385</v>
      </c>
      <c r="K48" s="177">
        <v>80</v>
      </c>
      <c r="L48" s="177">
        <v>80</v>
      </c>
      <c r="M48" s="177">
        <v>80</v>
      </c>
    </row>
    <row r="49" spans="1:13" ht="42.75" customHeight="1" x14ac:dyDescent="0.2">
      <c r="A49" s="247" t="s">
        <v>148</v>
      </c>
      <c r="B49" s="247" t="s">
        <v>148</v>
      </c>
      <c r="C49" s="247" t="s">
        <v>151</v>
      </c>
      <c r="D49" s="235" t="s">
        <v>622</v>
      </c>
      <c r="E49" s="159" t="s">
        <v>1</v>
      </c>
      <c r="F49" s="114">
        <v>5</v>
      </c>
      <c r="G49" s="903">
        <v>5</v>
      </c>
      <c r="H49" s="114">
        <v>5</v>
      </c>
      <c r="I49" s="114">
        <v>5</v>
      </c>
      <c r="J49" s="246" t="s">
        <v>52</v>
      </c>
      <c r="K49" s="177">
        <v>160</v>
      </c>
      <c r="L49" s="177">
        <v>150</v>
      </c>
      <c r="M49" s="177">
        <v>150</v>
      </c>
    </row>
    <row r="50" spans="1:13" ht="26.25" customHeight="1" x14ac:dyDescent="0.2">
      <c r="A50" s="527" t="s">
        <v>148</v>
      </c>
      <c r="B50" s="527" t="s">
        <v>148</v>
      </c>
      <c r="C50" s="527" t="s">
        <v>152</v>
      </c>
      <c r="D50" s="531" t="s">
        <v>776</v>
      </c>
      <c r="E50" s="233" t="s">
        <v>1</v>
      </c>
      <c r="F50" s="114">
        <v>2.5</v>
      </c>
      <c r="G50" s="903">
        <v>2.5</v>
      </c>
      <c r="H50" s="114">
        <v>2.5</v>
      </c>
      <c r="I50" s="114">
        <v>2.5</v>
      </c>
      <c r="J50" s="615" t="s">
        <v>380</v>
      </c>
      <c r="K50" s="627">
        <v>7</v>
      </c>
      <c r="L50" s="627">
        <v>8</v>
      </c>
      <c r="M50" s="627">
        <v>8</v>
      </c>
    </row>
    <row r="51" spans="1:13" ht="24" customHeight="1" x14ac:dyDescent="0.2">
      <c r="A51" s="528"/>
      <c r="B51" s="528"/>
      <c r="C51" s="528"/>
      <c r="D51" s="532"/>
      <c r="E51" s="233" t="s">
        <v>13</v>
      </c>
      <c r="F51" s="114">
        <v>3.5</v>
      </c>
      <c r="G51" s="903">
        <v>3.5</v>
      </c>
      <c r="H51" s="114">
        <v>3.5</v>
      </c>
      <c r="I51" s="114">
        <v>3.5</v>
      </c>
      <c r="J51" s="616"/>
      <c r="K51" s="628"/>
      <c r="L51" s="628"/>
      <c r="M51" s="628"/>
    </row>
    <row r="52" spans="1:13" ht="15.75" customHeight="1" x14ac:dyDescent="0.2">
      <c r="A52" s="1021" t="s">
        <v>148</v>
      </c>
      <c r="B52" s="1021" t="s">
        <v>148</v>
      </c>
      <c r="C52" s="1022" t="s">
        <v>192</v>
      </c>
      <c r="D52" s="1022"/>
      <c r="E52" s="1022"/>
      <c r="F52" s="998">
        <f>SUM(F44:F51)</f>
        <v>81.5</v>
      </c>
      <c r="G52" s="998">
        <f>SUM(G44:G51)</f>
        <v>81.5</v>
      </c>
      <c r="H52" s="998">
        <f>SUM(H44:H51)</f>
        <v>190.5</v>
      </c>
      <c r="I52" s="998">
        <f>SUM(I44:I51)</f>
        <v>183.8</v>
      </c>
      <c r="J52" s="843"/>
      <c r="K52" s="837"/>
      <c r="L52" s="837"/>
      <c r="M52" s="837"/>
    </row>
    <row r="53" spans="1:13" ht="20.25" customHeight="1" x14ac:dyDescent="0.2">
      <c r="A53" s="1021" t="s">
        <v>148</v>
      </c>
      <c r="B53" s="1022" t="s">
        <v>140</v>
      </c>
      <c r="C53" s="1022"/>
      <c r="D53" s="1022"/>
      <c r="E53" s="1022"/>
      <c r="F53" s="998">
        <f>+F52+F42</f>
        <v>5817</v>
      </c>
      <c r="G53" s="998">
        <f>+G52+G42</f>
        <v>5812.7</v>
      </c>
      <c r="H53" s="998">
        <f>+H52+H42</f>
        <v>5430.7</v>
      </c>
      <c r="I53" s="998">
        <f>+I52+I42</f>
        <v>5574</v>
      </c>
      <c r="J53" s="843"/>
      <c r="K53" s="837"/>
      <c r="L53" s="837"/>
      <c r="M53" s="837"/>
    </row>
    <row r="54" spans="1:13" ht="22.5" customHeight="1" x14ac:dyDescent="0.2">
      <c r="A54" s="668" t="s">
        <v>141</v>
      </c>
      <c r="B54" s="668"/>
      <c r="C54" s="668"/>
      <c r="D54" s="668"/>
      <c r="E54" s="668"/>
      <c r="F54" s="1013">
        <f>+F53+F26</f>
        <v>6175</v>
      </c>
      <c r="G54" s="1013">
        <f>+G53+G26</f>
        <v>6200.9</v>
      </c>
      <c r="H54" s="1013">
        <f>+H53+H26</f>
        <v>5835.4</v>
      </c>
      <c r="I54" s="1013">
        <f>+I53+I26</f>
        <v>5978.7</v>
      </c>
      <c r="J54" s="800"/>
      <c r="K54" s="1014"/>
      <c r="L54" s="1014"/>
      <c r="M54" s="1014"/>
    </row>
    <row r="55" spans="1:13" ht="15.75" customHeight="1" x14ac:dyDescent="0.2">
      <c r="A55" s="576" t="s">
        <v>162</v>
      </c>
      <c r="B55" s="576"/>
      <c r="C55" s="576"/>
      <c r="D55" s="576"/>
      <c r="E55" s="576"/>
      <c r="F55" s="85"/>
      <c r="G55" s="85"/>
      <c r="H55" s="85"/>
      <c r="I55" s="85"/>
      <c r="J55" s="800"/>
      <c r="K55" s="1014"/>
      <c r="L55" s="1014"/>
      <c r="M55" s="1014"/>
    </row>
    <row r="56" spans="1:13" ht="18" customHeight="1" x14ac:dyDescent="0.2">
      <c r="A56" s="1015" t="s">
        <v>19</v>
      </c>
      <c r="B56" s="1015"/>
      <c r="C56" s="1015"/>
      <c r="D56" s="1015"/>
      <c r="E56" s="1015"/>
      <c r="F56" s="193">
        <f t="shared" ref="F56:I56" si="9">SUM(F57:F62)</f>
        <v>5794.5000000000009</v>
      </c>
      <c r="G56" s="193">
        <f t="shared" si="9"/>
        <v>5880.0000000000009</v>
      </c>
      <c r="H56" s="193">
        <f t="shared" si="9"/>
        <v>5831.9</v>
      </c>
      <c r="I56" s="193">
        <f t="shared" si="9"/>
        <v>5975.2</v>
      </c>
      <c r="J56" s="800"/>
      <c r="K56" s="1014"/>
      <c r="L56" s="1014"/>
      <c r="M56" s="1014"/>
    </row>
    <row r="57" spans="1:13" x14ac:dyDescent="0.2">
      <c r="A57" s="702" t="s">
        <v>205</v>
      </c>
      <c r="B57" s="702"/>
      <c r="C57" s="702"/>
      <c r="D57" s="702"/>
      <c r="E57" s="702"/>
      <c r="F57" s="115">
        <f>+F50+F49+F48+F44+F33+F32+F30+F29+F40+F38+F36</f>
        <v>5297.5000000000009</v>
      </c>
      <c r="G57" s="1019">
        <f>+G50+G49+G48+G44+G33+G32+G30+G29+G40+G38+G36</f>
        <v>5362.5000000000009</v>
      </c>
      <c r="H57" s="115">
        <f>+H50+H49+H48+H44+H33+H32+H30+H29+H40+H38+H36</f>
        <v>5275</v>
      </c>
      <c r="I57" s="115">
        <f>+I50+I49+I48+I44+I33+I32+I30+I29+I40+I38+I36</f>
        <v>5425</v>
      </c>
      <c r="J57" s="800"/>
      <c r="K57" s="1016"/>
      <c r="L57" s="1014"/>
      <c r="M57" s="1014"/>
    </row>
    <row r="58" spans="1:13" x14ac:dyDescent="0.2">
      <c r="A58" s="702" t="s">
        <v>206</v>
      </c>
      <c r="B58" s="702"/>
      <c r="C58" s="702"/>
      <c r="D58" s="702"/>
      <c r="E58" s="702"/>
      <c r="F58" s="116">
        <f>+F13+F41+F39+F37</f>
        <v>103</v>
      </c>
      <c r="G58" s="1020">
        <f>+G13+G41+G39+G37</f>
        <v>107.3</v>
      </c>
      <c r="H58" s="116">
        <f>+H13+H41+H39+H37</f>
        <v>0</v>
      </c>
      <c r="I58" s="116">
        <f>+I13+I41+I39+I37</f>
        <v>0</v>
      </c>
      <c r="J58" s="800"/>
      <c r="K58" s="1014"/>
      <c r="L58" s="1014"/>
      <c r="M58" s="1014"/>
    </row>
    <row r="59" spans="1:13" x14ac:dyDescent="0.2">
      <c r="A59" s="702" t="s">
        <v>207</v>
      </c>
      <c r="B59" s="702"/>
      <c r="C59" s="702"/>
      <c r="D59" s="702"/>
      <c r="E59" s="702"/>
      <c r="F59" s="116">
        <f>+F24+F23+F22+F19+F16+F15+F14+F12+F46+F47</f>
        <v>383.79999999999995</v>
      </c>
      <c r="G59" s="1020">
        <f>+G24+G23+G22+G19+G16+G15+G14+G12+G46+G47</f>
        <v>400</v>
      </c>
      <c r="H59" s="116">
        <f>+H24+H23+H22+H19+H16+H15+H14+H12+H46+H47</f>
        <v>546.70000000000005</v>
      </c>
      <c r="I59" s="116">
        <f>+I24+I23+I22+I19+I16+I15+I14+I12+I46+I47</f>
        <v>540</v>
      </c>
      <c r="J59" s="800"/>
      <c r="K59" s="1014"/>
      <c r="L59" s="1014"/>
      <c r="M59" s="1014"/>
    </row>
    <row r="60" spans="1:13" x14ac:dyDescent="0.2">
      <c r="A60" s="702" t="s">
        <v>208</v>
      </c>
      <c r="B60" s="702"/>
      <c r="C60" s="702"/>
      <c r="D60" s="702"/>
      <c r="E60" s="702"/>
      <c r="F60" s="116">
        <f>+F31</f>
        <v>10.199999999999999</v>
      </c>
      <c r="G60" s="1020">
        <f>+G31</f>
        <v>10.199999999999999</v>
      </c>
      <c r="H60" s="116">
        <f>+H31</f>
        <v>10.199999999999999</v>
      </c>
      <c r="I60" s="116">
        <f>+I31</f>
        <v>10.199999999999999</v>
      </c>
      <c r="J60" s="800"/>
      <c r="K60" s="1014"/>
      <c r="L60" s="1014"/>
      <c r="M60" s="1014"/>
    </row>
    <row r="61" spans="1:13" x14ac:dyDescent="0.2">
      <c r="A61" s="702" t="s">
        <v>209</v>
      </c>
      <c r="B61" s="702"/>
      <c r="C61" s="702"/>
      <c r="D61" s="702"/>
      <c r="E61" s="702"/>
      <c r="F61" s="116">
        <f>+F34</f>
        <v>0</v>
      </c>
      <c r="G61" s="1020">
        <f>+G34</f>
        <v>0</v>
      </c>
      <c r="H61" s="116">
        <f>+H34</f>
        <v>0</v>
      </c>
      <c r="I61" s="116">
        <f>+I34</f>
        <v>0</v>
      </c>
      <c r="J61" s="800"/>
      <c r="K61" s="1014"/>
      <c r="L61" s="1014"/>
      <c r="M61" s="1014"/>
    </row>
    <row r="62" spans="1:13" x14ac:dyDescent="0.2">
      <c r="A62" s="702" t="s">
        <v>210</v>
      </c>
      <c r="B62" s="702"/>
      <c r="C62" s="702"/>
      <c r="D62" s="702"/>
      <c r="E62" s="702"/>
      <c r="F62" s="116"/>
      <c r="G62" s="1020"/>
      <c r="H62" s="116"/>
      <c r="I62" s="116"/>
      <c r="J62" s="800"/>
      <c r="K62" s="1014"/>
      <c r="L62" s="1014"/>
      <c r="M62" s="1014"/>
    </row>
    <row r="63" spans="1:13" x14ac:dyDescent="0.2">
      <c r="A63" s="1017" t="s">
        <v>18</v>
      </c>
      <c r="B63" s="1017"/>
      <c r="C63" s="1017"/>
      <c r="D63" s="1017"/>
      <c r="E63" s="1017"/>
      <c r="F63" s="193">
        <f t="shared" ref="F63:I63" si="10">SUM(F64:F67)</f>
        <v>380.5</v>
      </c>
      <c r="G63" s="193">
        <f t="shared" si="10"/>
        <v>320.89999999999998</v>
      </c>
      <c r="H63" s="193">
        <f t="shared" si="10"/>
        <v>3.5</v>
      </c>
      <c r="I63" s="193">
        <f t="shared" si="10"/>
        <v>3.5</v>
      </c>
      <c r="J63" s="800"/>
      <c r="K63" s="1014"/>
      <c r="L63" s="1014"/>
      <c r="M63" s="1014"/>
    </row>
    <row r="64" spans="1:13" x14ac:dyDescent="0.2">
      <c r="A64" s="702" t="s">
        <v>211</v>
      </c>
      <c r="B64" s="702"/>
      <c r="C64" s="702"/>
      <c r="D64" s="702"/>
      <c r="E64" s="702"/>
      <c r="F64" s="116">
        <f>+F45+F35</f>
        <v>377</v>
      </c>
      <c r="G64" s="1020">
        <f>+G45+G35</f>
        <v>317.39999999999998</v>
      </c>
      <c r="H64" s="116">
        <f>+H45+H35</f>
        <v>0</v>
      </c>
      <c r="I64" s="116">
        <f>+I45+I35</f>
        <v>0</v>
      </c>
      <c r="J64" s="800"/>
      <c r="K64" s="1014"/>
      <c r="L64" s="1014"/>
      <c r="M64" s="1014"/>
    </row>
    <row r="65" spans="1:13" x14ac:dyDescent="0.2">
      <c r="A65" s="702" t="s">
        <v>212</v>
      </c>
      <c r="B65" s="702"/>
      <c r="C65" s="702"/>
      <c r="D65" s="702"/>
      <c r="E65" s="702"/>
      <c r="F65" s="116"/>
      <c r="G65" s="1020"/>
      <c r="H65" s="116"/>
      <c r="I65" s="116"/>
      <c r="J65" s="800"/>
    </row>
    <row r="66" spans="1:13" x14ac:dyDescent="0.2">
      <c r="A66" s="702" t="s">
        <v>213</v>
      </c>
      <c r="B66" s="702"/>
      <c r="C66" s="702"/>
      <c r="D66" s="702"/>
      <c r="E66" s="702"/>
      <c r="F66" s="116">
        <f>+F51</f>
        <v>3.5</v>
      </c>
      <c r="G66" s="1020">
        <f>+G51</f>
        <v>3.5</v>
      </c>
      <c r="H66" s="116">
        <f>+H51</f>
        <v>3.5</v>
      </c>
      <c r="I66" s="116">
        <f>+I51</f>
        <v>3.5</v>
      </c>
      <c r="J66" s="800"/>
    </row>
    <row r="67" spans="1:13" x14ac:dyDescent="0.2">
      <c r="A67" s="702" t="s">
        <v>214</v>
      </c>
      <c r="B67" s="702"/>
      <c r="C67" s="702"/>
      <c r="D67" s="702"/>
      <c r="E67" s="702"/>
      <c r="F67" s="117"/>
      <c r="G67" s="1020"/>
      <c r="H67" s="117"/>
      <c r="I67" s="117"/>
      <c r="J67" s="800"/>
    </row>
    <row r="68" spans="1:13" s="13" customFormat="1" ht="13.5" customHeight="1" x14ac:dyDescent="0.2">
      <c r="A68" s="476" t="s">
        <v>1074</v>
      </c>
      <c r="B68" s="476"/>
      <c r="C68" s="476"/>
      <c r="D68" s="476"/>
      <c r="E68" s="476"/>
      <c r="F68" s="476"/>
      <c r="G68" s="476"/>
      <c r="H68" s="476"/>
      <c r="I68" s="155"/>
      <c r="J68" s="44"/>
      <c r="K68" s="64"/>
      <c r="L68" s="64"/>
      <c r="M68" s="64"/>
    </row>
    <row r="69" spans="1:13" x14ac:dyDescent="0.2">
      <c r="G69" s="1018"/>
    </row>
  </sheetData>
  <autoFilter ref="A8:M69" xr:uid="{00000000-0001-0000-0900-000000000000}"/>
  <mergeCells count="104">
    <mergeCell ref="A68:H68"/>
    <mergeCell ref="L38:L39"/>
    <mergeCell ref="M38:M39"/>
    <mergeCell ref="K40:K41"/>
    <mergeCell ref="L40:L41"/>
    <mergeCell ref="M40:M41"/>
    <mergeCell ref="D50:D51"/>
    <mergeCell ref="A36:A37"/>
    <mergeCell ref="A38:A39"/>
    <mergeCell ref="B38:B39"/>
    <mergeCell ref="C38:C39"/>
    <mergeCell ref="A40:A41"/>
    <mergeCell ref="B40:B41"/>
    <mergeCell ref="C40:C41"/>
    <mergeCell ref="J50:J51"/>
    <mergeCell ref="C43:J43"/>
    <mergeCell ref="B50:B51"/>
    <mergeCell ref="B44:B45"/>
    <mergeCell ref="C28:J28"/>
    <mergeCell ref="B26:E26"/>
    <mergeCell ref="C21:J21"/>
    <mergeCell ref="M44:M45"/>
    <mergeCell ref="M50:M51"/>
    <mergeCell ref="K44:K45"/>
    <mergeCell ref="K50:K51"/>
    <mergeCell ref="K33:K35"/>
    <mergeCell ref="B27:J27"/>
    <mergeCell ref="B30:B31"/>
    <mergeCell ref="D30:D31"/>
    <mergeCell ref="J44:J45"/>
    <mergeCell ref="C42:E42"/>
    <mergeCell ref="C30:C31"/>
    <mergeCell ref="B33:B35"/>
    <mergeCell ref="B36:B37"/>
    <mergeCell ref="D36:D37"/>
    <mergeCell ref="D38:D39"/>
    <mergeCell ref="D40:D41"/>
    <mergeCell ref="C36:C37"/>
    <mergeCell ref="J36:J37"/>
    <mergeCell ref="J38:J39"/>
    <mergeCell ref="J40:J41"/>
    <mergeCell ref="C50:C51"/>
    <mergeCell ref="K38:K39"/>
    <mergeCell ref="K1:M1"/>
    <mergeCell ref="M6:M8"/>
    <mergeCell ref="D33:D35"/>
    <mergeCell ref="A9:J9"/>
    <mergeCell ref="A30:A31"/>
    <mergeCell ref="C18:E18"/>
    <mergeCell ref="C20:E20"/>
    <mergeCell ref="J5:J8"/>
    <mergeCell ref="C11:J11"/>
    <mergeCell ref="C33:C35"/>
    <mergeCell ref="M33:M35"/>
    <mergeCell ref="J33:J35"/>
    <mergeCell ref="A33:A35"/>
    <mergeCell ref="C25:E25"/>
    <mergeCell ref="C17:E17"/>
    <mergeCell ref="E4:E8"/>
    <mergeCell ref="J4:M4"/>
    <mergeCell ref="K6:K8"/>
    <mergeCell ref="A2:J2"/>
    <mergeCell ref="A4:A8"/>
    <mergeCell ref="D4:D8"/>
    <mergeCell ref="B4:B8"/>
    <mergeCell ref="A12:A13"/>
    <mergeCell ref="C4:C8"/>
    <mergeCell ref="J3:M3"/>
    <mergeCell ref="F4:F8"/>
    <mergeCell ref="K12:K13"/>
    <mergeCell ref="I4:I8"/>
    <mergeCell ref="M12:M13"/>
    <mergeCell ref="B10:J10"/>
    <mergeCell ref="H4:H8"/>
    <mergeCell ref="L6:L8"/>
    <mergeCell ref="L12:L13"/>
    <mergeCell ref="B12:B13"/>
    <mergeCell ref="C12:C13"/>
    <mergeCell ref="D12:D13"/>
    <mergeCell ref="J12:J13"/>
    <mergeCell ref="G4:G8"/>
    <mergeCell ref="L33:L35"/>
    <mergeCell ref="L44:L45"/>
    <mergeCell ref="L50:L51"/>
    <mergeCell ref="A67:E67"/>
    <mergeCell ref="A61:E61"/>
    <mergeCell ref="B53:E53"/>
    <mergeCell ref="A66:E66"/>
    <mergeCell ref="A58:E58"/>
    <mergeCell ref="A64:E64"/>
    <mergeCell ref="A62:E62"/>
    <mergeCell ref="A65:E65"/>
    <mergeCell ref="A63:E63"/>
    <mergeCell ref="A59:E59"/>
    <mergeCell ref="A60:E60"/>
    <mergeCell ref="A57:E57"/>
    <mergeCell ref="A55:E55"/>
    <mergeCell ref="A54:E54"/>
    <mergeCell ref="A56:E56"/>
    <mergeCell ref="C52:E52"/>
    <mergeCell ref="A44:A45"/>
    <mergeCell ref="A50:A51"/>
    <mergeCell ref="D44:D45"/>
    <mergeCell ref="C44:C45"/>
  </mergeCells>
  <phoneticPr fontId="15" type="noConversion"/>
  <pageMargins left="0.19685039370078741" right="0.19685039370078741" top="0.19685039370078741" bottom="0.19685039370078741" header="0" footer="0"/>
  <pageSetup paperSize="9" scale="9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13</vt:i4>
      </vt:variant>
      <vt:variant>
        <vt:lpstr>Įvardytieji diapazonai</vt:lpstr>
      </vt:variant>
      <vt:variant>
        <vt:i4>14</vt:i4>
      </vt:variant>
    </vt:vector>
  </HeadingPairs>
  <TitlesOfParts>
    <vt:vector size="27" baseType="lpstr">
      <vt:lpstr>01šviet.</vt:lpstr>
      <vt:lpstr>01 prgr 01 01 07 priemone</vt:lpstr>
      <vt:lpstr>02sveikat.</vt:lpstr>
      <vt:lpstr>03social.</vt:lpstr>
      <vt:lpstr>04sport.</vt:lpstr>
      <vt:lpstr>05kultura</vt:lpstr>
      <vt:lpstr>06turizm_paveld</vt:lpstr>
      <vt:lpstr>07Infrastr.</vt:lpstr>
      <vt:lpstr>08aplinkosauga</vt:lpstr>
      <vt:lpstr>09ž.ū.</vt:lpstr>
      <vt:lpstr>10verslas</vt:lpstr>
      <vt:lpstr>11valdym.</vt:lpstr>
      <vt:lpstr>Lešu poreikis iš viso</vt:lpstr>
      <vt:lpstr>'01 prgr 01 01 07 priemone'!Print_Area</vt:lpstr>
      <vt:lpstr>'01šviet.'!Print_Area</vt:lpstr>
      <vt:lpstr>'02sveikat.'!Print_Area</vt:lpstr>
      <vt:lpstr>'03social.'!Print_Area</vt:lpstr>
      <vt:lpstr>'04sport.'!Print_Area</vt:lpstr>
      <vt:lpstr>'05kultura'!Print_Area</vt:lpstr>
      <vt:lpstr>'06turizm_paveld'!Print_Area</vt:lpstr>
      <vt:lpstr>'07Infrastr.'!Print_Area</vt:lpstr>
      <vt:lpstr>'08aplinkosauga'!Print_Area</vt:lpstr>
      <vt:lpstr>'09ž.ū.'!Print_Area</vt:lpstr>
      <vt:lpstr>'10verslas'!Print_Area</vt:lpstr>
      <vt:lpstr>'11valdym.'!Print_Area</vt:lpstr>
      <vt:lpstr>'Lešu poreikis iš viso'!Print_Area</vt:lpstr>
      <vt:lpstr>'07Infrastr.'!Print_Titles</vt:lpstr>
    </vt:vector>
  </TitlesOfParts>
  <Company>Kedainių raj. sav.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Aušra Čiukienė</cp:lastModifiedBy>
  <cp:lastPrinted>2023-09-20T11:32:10Z</cp:lastPrinted>
  <dcterms:created xsi:type="dcterms:W3CDTF">2008-01-09T09:46:52Z</dcterms:created>
  <dcterms:modified xsi:type="dcterms:W3CDTF">2023-09-20T12:09:29Z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