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18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20.xml" ContentType="application/vnd.ms-excel.person+xml"/>
  <Override PartName="/xl/persons/person25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37.xml" ContentType="application/vnd.ms-excel.person+xml"/>
  <Override PartName="/xl/persons/person7.xml" ContentType="application/vnd.ms-excel.person+xml"/>
  <Override PartName="/xl/persons/person41.xml" ContentType="application/vnd.ms-excel.person+xml"/>
  <Override PartName="/xl/persons/person21.xml" ContentType="application/vnd.ms-excel.person+xml"/>
  <Override PartName="/xl/persons/person33.xml" ContentType="application/vnd.ms-excel.person+xml"/>
  <Override PartName="/xl/persons/person42.xml" ContentType="application/vnd.ms-excel.person+xml"/>
  <Override PartName="/xl/persons/person19.xml" ContentType="application/vnd.ms-excel.person+xml"/>
  <Override PartName="/xl/persons/person2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23.xml" ContentType="application/vnd.ms-excel.person+xml"/>
  <Override PartName="/xl/persons/person31.xml" ContentType="application/vnd.ms-excel.person+xml"/>
  <Override PartName="/xl/persons/person36.xml" ContentType="application/vnd.ms-excel.person+xml"/>
  <Override PartName="/xl/persons/person39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35.xml" ContentType="application/vnd.ms-excel.person+xml"/>
  <Override PartName="/xl/persons/person43.xml" ContentType="application/vnd.ms-excel.person+xml"/>
  <Override PartName="/xl/persons/person40.xml" ContentType="application/vnd.ms-excel.person+xml"/>
  <Override PartName="/xl/persons/person8.xml" ContentType="application/vnd.ms-excel.person+xml"/>
  <Override PartName="/xl/persons/person22.xml" ContentType="application/vnd.ms-excel.person+xml"/>
  <Override PartName="/xl/persons/person30.xml" ContentType="application/vnd.ms-excel.person+xml"/>
  <Override PartName="/xl/persons/person38.xml" ContentType="application/vnd.ms-excel.person+xml"/>
  <Override PartName="/xl/persons/person29.xml" ContentType="application/vnd.ms-excel.person+xml"/>
  <Override PartName="/xl/persons/person24.xml" ContentType="application/vnd.ms-excel.person+xml"/>
  <Override PartName="/xl/persons/person17.xml" ContentType="application/vnd.ms-excel.person+xml"/>
  <Override PartName="/xl/persons/person12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3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dainiusav-my.sharepoint.com/personal/jolanta_sakaviciene_kedainiai_lt/Documents/Dokumentai/seni dokumentai/2023 m sprendimai/2023-11-24 Tarybos posėdis/Biudžetas/Projekto lyginamasis variantas/"/>
    </mc:Choice>
  </mc:AlternateContent>
  <xr:revisionPtr revIDLastSave="0" documentId="13_ncr:1_{8FB9B00D-D3F6-460A-89B8-C5C49306CFB7}" xr6:coauthVersionLast="47" xr6:coauthVersionMax="47" xr10:uidLastSave="{00000000-0000-0000-0000-000000000000}"/>
  <bookViews>
    <workbookView xWindow="-120" yWindow="-120" windowWidth="29040" windowHeight="15840" tabRatio="897" activeTab="2" xr2:uid="{00000000-000D-0000-FFFF-FFFF00000000}"/>
  </bookViews>
  <sheets>
    <sheet name="1 pr" sheetId="75" r:id="rId1"/>
    <sheet name="2 pr" sheetId="57" r:id="rId2"/>
    <sheet name="3 pr" sheetId="76" r:id="rId3"/>
    <sheet name="4 pr" sheetId="58" r:id="rId4"/>
    <sheet name="5 pr" sheetId="62" r:id="rId5"/>
    <sheet name="6 pr" sheetId="60" r:id="rId6"/>
    <sheet name="7 pr" sheetId="77" r:id="rId7"/>
    <sheet name="8 pr" sheetId="78" r:id="rId8"/>
    <sheet name="9 pr" sheetId="68" r:id="rId9"/>
    <sheet name="10 pr" sheetId="79" r:id="rId10"/>
    <sheet name="11 pr" sheetId="80" r:id="rId11"/>
  </sheets>
  <definedNames>
    <definedName name="_xlnm.Print_Area" localSheetId="0">'1 pr'!$A$1:$C$140</definedName>
    <definedName name="_xlnm.Print_Area" localSheetId="9">'10 pr'!$A$1:$F$222</definedName>
    <definedName name="_xlnm.Print_Area" localSheetId="10">'11 pr'!$A$1:$F$39</definedName>
    <definedName name="_xlnm.Print_Area" localSheetId="1">'2 pr'!$A$1:$F$95</definedName>
    <definedName name="_xlnm.Print_Area" localSheetId="2">'3 pr'!$A$1:$F$410</definedName>
    <definedName name="_xlnm.Print_Area" localSheetId="3">'4 pr'!$A$1:$F$97</definedName>
    <definedName name="_xlnm.Print_Area" localSheetId="4">'5 pr'!$A$1:$F$97</definedName>
    <definedName name="_xlnm.Print_Area" localSheetId="5">'6 pr'!$A$1:$F$67</definedName>
    <definedName name="_xlnm.Print_Area" localSheetId="6">'7 pr'!$A$1:$F$88</definedName>
    <definedName name="_xlnm.Print_Area" localSheetId="7">'8 pr'!$A$1:$F$133</definedName>
    <definedName name="_xlnm.Print_Area" localSheetId="8">'9 pr'!$A$1:$F$77</definedName>
    <definedName name="_xlnm.Print_Titles" localSheetId="0">'1 pr'!$6:$6</definedName>
    <definedName name="_xlnm.Print_Titles" localSheetId="9">'10 pr'!$8:$8</definedName>
    <definedName name="_xlnm.Print_Titles" localSheetId="10">'11 pr'!$8:$8</definedName>
    <definedName name="_xlnm.Print_Titles" localSheetId="1">'2 pr'!$8:$8</definedName>
    <definedName name="_xlnm.Print_Titles" localSheetId="2">'3 pr'!$8:$8</definedName>
    <definedName name="_xlnm.Print_Titles" localSheetId="3">'4 pr'!$7:$7</definedName>
    <definedName name="_xlnm.Print_Titles" localSheetId="4">'5 pr'!$7:$7</definedName>
    <definedName name="_xlnm.Print_Titles" localSheetId="5">'6 pr'!$8:$8</definedName>
    <definedName name="_xlnm.Print_Titles" localSheetId="6">'7 pr'!$8:$8</definedName>
    <definedName name="_xlnm.Print_Titles" localSheetId="7">'8 pr'!$8:$8</definedName>
    <definedName name="_xlnm.Print_Titles" localSheetId="8">'9 pr'!$8:$8</definedName>
  </definedNames>
  <calcPr calcId="191029"/>
  <fileRecoveryPr autoRecover="0"/>
</workbook>
</file>

<file path=xl/calcChain.xml><?xml version="1.0" encoding="utf-8"?>
<calcChain xmlns="http://schemas.openxmlformats.org/spreadsheetml/2006/main">
  <c r="F31" i="80" l="1"/>
  <c r="E31" i="80"/>
  <c r="F29" i="80"/>
  <c r="E29" i="80"/>
  <c r="F25" i="80"/>
  <c r="E25" i="80"/>
  <c r="F23" i="80"/>
  <c r="E23" i="80"/>
  <c r="F19" i="80"/>
  <c r="F14" i="80" s="1"/>
  <c r="E19" i="80"/>
  <c r="E14" i="80" s="1"/>
  <c r="F16" i="80"/>
  <c r="E16" i="80"/>
  <c r="F10" i="80"/>
  <c r="F9" i="80" s="1"/>
  <c r="E10" i="80"/>
  <c r="E9" i="80" s="1"/>
  <c r="E36" i="80" l="1"/>
  <c r="F36" i="80"/>
  <c r="E37" i="62"/>
  <c r="F221" i="76" l="1"/>
  <c r="E221" i="76"/>
  <c r="E219" i="76" l="1"/>
  <c r="F219" i="76"/>
  <c r="F77" i="57" l="1"/>
  <c r="F75" i="57"/>
  <c r="F73" i="57"/>
  <c r="F51" i="57"/>
  <c r="F48" i="57"/>
  <c r="F41" i="57"/>
  <c r="F39" i="57"/>
  <c r="F37" i="57"/>
  <c r="F33" i="57"/>
  <c r="F35" i="57"/>
  <c r="F31" i="57"/>
  <c r="F29" i="57"/>
  <c r="F22" i="57"/>
  <c r="F16" i="57"/>
  <c r="F18" i="57"/>
  <c r="F20" i="57"/>
  <c r="F11" i="57"/>
  <c r="D71" i="57"/>
  <c r="D58" i="57"/>
  <c r="D65" i="57"/>
  <c r="D62" i="57"/>
  <c r="D60" i="57"/>
  <c r="D48" i="57"/>
  <c r="D46" i="57"/>
  <c r="D53" i="57"/>
  <c r="D44" i="57"/>
  <c r="D31" i="57"/>
  <c r="D39" i="57"/>
  <c r="D33" i="57"/>
  <c r="D26" i="57"/>
  <c r="E62" i="57"/>
  <c r="E60" i="57"/>
  <c r="E56" i="57"/>
  <c r="E37" i="57"/>
  <c r="E39" i="57"/>
  <c r="E31" i="57"/>
  <c r="E35" i="57"/>
  <c r="E33" i="57"/>
  <c r="E18" i="57"/>
  <c r="E16" i="57"/>
  <c r="E14" i="57"/>
  <c r="E11" i="57"/>
  <c r="C91" i="57" l="1"/>
  <c r="C90" i="57"/>
  <c r="C89" i="57"/>
  <c r="C88" i="57"/>
  <c r="C87" i="57"/>
  <c r="C86" i="57"/>
  <c r="C85" i="57"/>
  <c r="C84" i="57"/>
  <c r="C83" i="57"/>
  <c r="C82" i="57"/>
  <c r="C81" i="57"/>
  <c r="C80" i="57"/>
  <c r="C79" i="57"/>
  <c r="C78" i="57"/>
  <c r="C77" i="57"/>
  <c r="C75" i="57"/>
  <c r="C73" i="57"/>
  <c r="C71" i="57"/>
  <c r="C69" i="57"/>
  <c r="C68" i="57"/>
  <c r="C67" i="57"/>
  <c r="C66" i="57"/>
  <c r="C65" i="57"/>
  <c r="C63" i="57"/>
  <c r="C62" i="57"/>
  <c r="C60" i="57"/>
  <c r="C58" i="57"/>
  <c r="C56" i="57"/>
  <c r="C54" i="57"/>
  <c r="C53" i="57"/>
  <c r="C51" i="57"/>
  <c r="C49" i="57"/>
  <c r="C48" i="57"/>
  <c r="C46" i="57"/>
  <c r="C44" i="57"/>
  <c r="D42" i="57"/>
  <c r="C41" i="57"/>
  <c r="C39" i="57"/>
  <c r="C37" i="57"/>
  <c r="C35" i="57"/>
  <c r="C33" i="57"/>
  <c r="C31" i="57"/>
  <c r="C29" i="57"/>
  <c r="C27" i="57"/>
  <c r="E26" i="57"/>
  <c r="C24" i="57"/>
  <c r="C23" i="57"/>
  <c r="C22" i="57"/>
  <c r="C20" i="57"/>
  <c r="C18" i="57"/>
  <c r="C16" i="57"/>
  <c r="C14" i="57"/>
  <c r="C12" i="57"/>
  <c r="C11" i="57"/>
  <c r="C9" i="57"/>
  <c r="C26" i="57" l="1"/>
  <c r="C42" i="57"/>
</calcChain>
</file>

<file path=xl/sharedStrings.xml><?xml version="1.0" encoding="utf-8"?>
<sst xmlns="http://schemas.openxmlformats.org/spreadsheetml/2006/main" count="1919" uniqueCount="883">
  <si>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</si>
  <si>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</si>
  <si>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</si>
  <si>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</si>
  <si>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</si>
  <si>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</si>
  <si>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</si>
  <si>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</si>
  <si>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</si>
  <si>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</si>
  <si>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</si>
  <si>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</si>
  <si>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</si>
  <si>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</si>
  <si>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</si>
  <si>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</si>
  <si>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</si>
  <si>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</si>
  <si>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</si>
  <si>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</si>
  <si>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</si>
  <si>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</si>
  <si>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</si>
  <si>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</si>
  <si>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10.01.02.02</t>
  </si>
  <si>
    <t>11</t>
  </si>
  <si>
    <t>SAVIVALDYBĖS VALDYMO TOBULINIMAS</t>
  </si>
  <si>
    <t>Kėdainių rajono savivaldybės priešgaisrinė tarnyba</t>
  </si>
  <si>
    <t>03.02.01.01</t>
  </si>
  <si>
    <t>iš jų darbo užmokesčiui</t>
  </si>
  <si>
    <t>4</t>
  </si>
  <si>
    <t>10.04.01.40</t>
  </si>
  <si>
    <t>09</t>
  </si>
  <si>
    <t xml:space="preserve"> ŽEMĖS ŪKIO PLĖTRA IR MELIORACIJA</t>
  </si>
  <si>
    <t>11.1</t>
  </si>
  <si>
    <t>11.2</t>
  </si>
  <si>
    <t>11.3</t>
  </si>
  <si>
    <t>11.4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</si>
  <si>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</si>
  <si>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</si>
  <si>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</si>
  <si>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</si>
  <si>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</si>
  <si>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</si>
  <si>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</si>
  <si>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</si>
  <si>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</si>
  <si>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</si>
  <si>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</si>
  <si>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</si>
  <si>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</si>
  <si>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</si>
  <si>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</si>
  <si>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</si>
  <si>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</si>
  <si>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</si>
  <si>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</si>
  <si>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</si>
  <si>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</si>
  <si>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</si>
  <si>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</si>
  <si>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</si>
  <si>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</si>
  <si>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</si>
  <si>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</si>
  <si>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</si>
  <si>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</si>
  <si>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</si>
  <si>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</si>
  <si>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</si>
  <si>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</si>
  <si>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</si>
  <si>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</si>
  <si>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</si>
  <si>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</si>
  <si>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</si>
  <si>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</si>
  <si>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</si>
  <si>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</si>
  <si>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</si>
  <si>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</si>
  <si>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</si>
  <si>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</si>
  <si>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</si>
  <si>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</si>
  <si>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</si>
  <si>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</si>
  <si>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</si>
  <si>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</si>
  <si>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</si>
  <si>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</si>
  <si>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</si>
  <si>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</si>
  <si>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</si>
  <si>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</si>
  <si>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</si>
  <si>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</si>
  <si>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</si>
  <si>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</si>
  <si>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</si>
  <si>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</si>
  <si>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</si>
  <si>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</si>
  <si>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</si>
  <si>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</si>
  <si>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</si>
  <si>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</si>
  <si>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</si>
  <si>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 xml:space="preserve">                                                               ___________________________________________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</si>
  <si>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</si>
  <si>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</si>
  <si>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</si>
  <si>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</si>
  <si>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</si>
  <si>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</si>
  <si>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</si>
  <si>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</si>
  <si>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7 priedas</t>
  </si>
  <si>
    <t>Eil.   Nr.</t>
  </si>
  <si>
    <t>09.02.02.01
09.05.01.01</t>
  </si>
  <si>
    <t>Kėdainių Juozo Paukštelio progimnazija</t>
  </si>
  <si>
    <t>01.06.01.04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</si>
  <si>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</si>
  <si>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</si>
  <si>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</si>
  <si>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</si>
  <si>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</si>
  <si>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</si>
  <si>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</si>
  <si>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</si>
  <si>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</si>
  <si>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</si>
  <si>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</si>
  <si>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</si>
  <si>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</si>
  <si>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</si>
  <si>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</si>
  <si>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</si>
  <si>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</si>
  <si>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</si>
  <si>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Įgyvendinti Kėdainių rajono savivaldybės bažnyčių rėmimo programą</t>
  </si>
  <si>
    <t>08.02.01.06
08.06.01.09</t>
  </si>
  <si>
    <t>08.04.01.02</t>
  </si>
  <si>
    <t>05.06.01.01</t>
  </si>
  <si>
    <t>05.02.01.01.</t>
  </si>
  <si>
    <t>Vykdyti savivaldybės viešųjų teritorijų tvarkymą</t>
  </si>
  <si>
    <t>Kėdainių r. Miegėnų pagrindinė mokykla</t>
  </si>
  <si>
    <t>Kėdainių pagalbos šeimai centras</t>
  </si>
  <si>
    <t>09.05.01.01  09.05.01.02 09.05.01.03</t>
  </si>
  <si>
    <t>Atnaujinti Lietuvos sporto universiteto Kėdainių  „Aušros“ progimnaziją, kuriant modernias ir saugias erdves</t>
  </si>
  <si>
    <t xml:space="preserve">Užtikrinti socialinio būsto fondo plėtrą Kėdainiuose </t>
  </si>
  <si>
    <t>Atnaujinti ir plėsti komunalinių atliekų tvarkymo infrastruktūrą Kėdainių rajono savivaldybėje</t>
  </si>
  <si>
    <t>06.03.01.01</t>
  </si>
  <si>
    <t>Rekonstruoti ir plėsti vandentiekio ir buitinių nuotekų infrastruktūrą Šėtos miestelyje, Kunionių kaime bei Kėdainių mieste</t>
  </si>
  <si>
    <t>09.</t>
  </si>
  <si>
    <t>01-10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</si>
  <si>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</si>
  <si>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</si>
  <si>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</si>
  <si>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</si>
  <si>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</si>
  <si>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</si>
  <si>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</si>
  <si>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</si>
  <si>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</si>
  <si>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</si>
  <si>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</si>
  <si>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</si>
  <si>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</si>
  <si>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</si>
  <si>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</si>
  <si>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</si>
  <si>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</si>
  <si>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</si>
  <si>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</si>
  <si>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</si>
  <si>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15.1</t>
  </si>
  <si>
    <t>07.02.01.01</t>
  </si>
  <si>
    <t>10.06.01.40 06.01.01.01</t>
  </si>
  <si>
    <t>Gerinti pirminės asmens sveikatos priežiūros paslaugų teikimo prieinamumą tuberkuliozės srityje</t>
  </si>
  <si>
    <t>Kėdainių rajono savivaldybės administracija iš viso:</t>
  </si>
  <si>
    <t>Finansuoti VšĮ Kėdainių turizmo ir verslo informacijos centro turizmo veiklos programą</t>
  </si>
  <si>
    <t>11.5</t>
  </si>
  <si>
    <t>Mokesčiai už valstybinius gamtos išteklius</t>
  </si>
  <si>
    <t>Kėdainių r. Vilainių mokykla-darželis „Obelėlė“</t>
  </si>
  <si>
    <t>Finansuoti vaikų dienos centrų veiklos programas</t>
  </si>
  <si>
    <t>Pritaikyti viešąją aplinką specialiųjų poreikių turintiems gyventojams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</si>
  <si>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</si>
  <si>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</si>
  <si>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</si>
  <si>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</si>
  <si>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</si>
  <si>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>Mokėti palūkanas</t>
  </si>
  <si>
    <t xml:space="preserve">SPORTO VEIKLOS PLĖTRA </t>
  </si>
  <si>
    <t>Įgyvendinti priemones, skirtas žemo slenksčio paslaugų kokybės gerinimui Kėdainių rajono savivaldybėje</t>
  </si>
  <si>
    <t>07.06.01.05</t>
  </si>
  <si>
    <t>05.02.01.01 
06.03.01.01</t>
  </si>
  <si>
    <t>05.02.01.01</t>
  </si>
  <si>
    <t>Dalyvauti Kauno regiono plėtros agentūros veikloje</t>
  </si>
  <si>
    <t>Vykdyti endoskopinių paslaugų prieinamumo ir kokybės gerinimo Kėdainių rajono savivaldybėje 2020-2025 m. programą</t>
  </si>
  <si>
    <t>Rekonstruoti Kėdainių miesto nuotekų valyklą</t>
  </si>
  <si>
    <t>Kita tikslinė dotacija mokyklos specialiųjų ugdymosi poreikių turintiems mokiniams</t>
  </si>
  <si>
    <t>2 priedas</t>
  </si>
  <si>
    <t>Aisgnavimų valdytojas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</si>
  <si>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</si>
  <si>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</si>
  <si>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</si>
  <si>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</si>
  <si>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Kėdainių lopšelis-darželis  „Aviliukas“</t>
  </si>
  <si>
    <t>Kėdainių r. Šėtos gimnazija</t>
  </si>
  <si>
    <t>Kėdainių r. Miegenų pagrindinė mokykla</t>
  </si>
  <si>
    <t>Kėdainių švietimo pagalbos tarnyba</t>
  </si>
  <si>
    <t xml:space="preserve">Šėtos socialinis ir ugdymo centras </t>
  </si>
  <si>
    <t>Kėdainių rajono savivaldybės visuomenės sveikatos biuras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</si>
  <si>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</si>
  <si>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</si>
  <si>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09.02.01.01   </t>
  </si>
  <si>
    <t>09.05.01.03</t>
  </si>
  <si>
    <t>07.04.01.02</t>
  </si>
  <si>
    <t>10.01.02.02 10.07.01.01</t>
  </si>
  <si>
    <t xml:space="preserve">05.01.01.01 </t>
  </si>
  <si>
    <t>06.02.01.01</t>
  </si>
  <si>
    <t>01.03.02.09</t>
  </si>
  <si>
    <t xml:space="preserve">01.03.02.09  </t>
  </si>
  <si>
    <t xml:space="preserve">                                                             ____________________________________</t>
  </si>
  <si>
    <t>6 priedas</t>
  </si>
  <si>
    <t xml:space="preserve">                                                                    ___________________________________________</t>
  </si>
  <si>
    <t>8 priedas</t>
  </si>
  <si>
    <t>02.1</t>
  </si>
  <si>
    <t>02.2</t>
  </si>
  <si>
    <t>02.3</t>
  </si>
  <si>
    <t>Neveiksnių asmenų būklės peržiūrėjimui</t>
  </si>
  <si>
    <t>03.1</t>
  </si>
  <si>
    <t>Socialinėms paslaugoms:
Socialinei globai asmenims su sunkia negalia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</si>
  <si>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</si>
  <si>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</si>
  <si>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</si>
  <si>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</si>
  <si>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</si>
  <si>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</si>
  <si>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</si>
  <si>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</si>
  <si>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</si>
  <si>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</si>
  <si>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</si>
  <si>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</si>
  <si>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</si>
  <si>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iš jų: polderiams eksploatuoti</t>
  </si>
  <si>
    <t>04.02.01.01</t>
  </si>
  <si>
    <t>Tvarkyti erdvinių duomenų rinkinį</t>
  </si>
  <si>
    <t>Priešgaisrinių tarnybų organizavimas</t>
  </si>
  <si>
    <t>Gyventojų registro tvarkymas ir duomenų valstybės registrui teikimas</t>
  </si>
  <si>
    <t>01.03.03.02</t>
  </si>
  <si>
    <t>Archyvinių dokumentų tvarkymas</t>
  </si>
  <si>
    <t>Civilinės būklės aktų registravimas</t>
  </si>
  <si>
    <t>Civilinės saugos organizavimas</t>
  </si>
  <si>
    <t>02.02.01.01</t>
  </si>
  <si>
    <t>11.6</t>
  </si>
  <si>
    <t>Valstybinės kalbos vartojimo ir taisyklingumo kontrolė</t>
  </si>
  <si>
    <t>11.7</t>
  </si>
  <si>
    <t>Mobilizacijos administravimas</t>
  </si>
  <si>
    <t>02.01.01.04</t>
  </si>
  <si>
    <t>11.9</t>
  </si>
  <si>
    <t>Jaunimo teisių apsauga</t>
  </si>
  <si>
    <t>11.10</t>
  </si>
  <si>
    <t>Pirminė teisinė pagalba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</si>
  <si>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</si>
  <si>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</si>
  <si>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</si>
  <si>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</si>
  <si>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</si>
  <si>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Vykdyti mamografijos paslaugų tęstinumo, kokybės gerinimo Kėdainių rajono savivaldybėje 2020-2025 m. programą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</si>
  <si>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</si>
  <si>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</si>
  <si>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</si>
  <si>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</si>
  <si>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09.02.01.01
09.02.02.01</t>
  </si>
  <si>
    <t>Kėdainių švietimo pagalbos tarnyba iš viso:</t>
  </si>
  <si>
    <t>Šėtos socialinis ir ugdymo centras</t>
  </si>
  <si>
    <t xml:space="preserve">  </t>
  </si>
  <si>
    <t xml:space="preserve">06.02.01.01                       </t>
  </si>
  <si>
    <t xml:space="preserve">Finansuoti vaikų vasaros stovyklų ir kitų neformaliojo vaikų švietimo veiklų programas  </t>
  </si>
  <si>
    <t>Teikti vienkartinę išmoką gimus vaikui Lietuvos Respublikos teritorijoje ir gyvenančiam Kėdainių rajono savivaldybėje</t>
  </si>
  <si>
    <t>Sudaryti saugias ugdymo sąlygas įstaigose, vykdančiose ugdymo programas</t>
  </si>
  <si>
    <t>Įrengti vėdinimo  ir kondicionavimo sistemas savivaldybės ugdymo įstaigose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</si>
  <si>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</si>
  <si>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</si>
  <si>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>Atlikti Paberžės klebonijos ir svirno restauravimo ir remonto darbus</t>
  </si>
  <si>
    <t>Įrengti  valstybinės reikšmės kelių nuorodas į savivaldybės kultūros paveldo objektus</t>
  </si>
  <si>
    <t>Įgyvendinti projektą "Kėdainių gatvių apšvietimo modernizavimas"</t>
  </si>
  <si>
    <t>13.1</t>
  </si>
  <si>
    <t>Kėdainių krašto muziejus iš viso:</t>
  </si>
  <si>
    <t>06.04.01.01.</t>
  </si>
  <si>
    <t>Grąžinti valstybės biudžeto lėšas (dotaciją)</t>
  </si>
  <si>
    <t>iš jų: užimtumo didinimo programai įgyvendinti</t>
  </si>
  <si>
    <t>01.1</t>
  </si>
  <si>
    <t>01.2</t>
  </si>
  <si>
    <t>iš jų: modernizuoti Kėdainių krašto muziejaus Daugiakultūrio centrą</t>
  </si>
  <si>
    <t>09.08.01.09</t>
  </si>
  <si>
    <t>Koordinuotai teikiamų paslaugų vaikams nuo gimimo iki 18 metų (turintiems didelių ir labai didelių specialiųjų ugdymosi poreikių − iki 21 metų) ir vaiko atstovams koordinavimas</t>
  </si>
  <si>
    <t>01.08.01.02</t>
  </si>
  <si>
    <t>04.1</t>
  </si>
  <si>
    <t xml:space="preserve">                                                 1 priedas</t>
  </si>
  <si>
    <t xml:space="preserve">             Pajamų pavadinimas</t>
  </si>
  <si>
    <t>Suma (tūkst. Eur)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</si>
  <si>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</si>
  <si>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</si>
  <si>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</si>
  <si>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</si>
  <si>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</si>
  <si>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</si>
  <si>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</si>
  <si>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 xml:space="preserve">     dalyvauti rengiant ir vykdant mobilizaciją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</si>
  <si>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</si>
  <si>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</si>
  <si>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</si>
  <si>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</t>
  </si>
  <si>
    <t xml:space="preserve">     jaunimo teisių apsaugai</t>
  </si>
  <si>
    <t xml:space="preserve">     būsto nuomos ar išperkamosios būsto nuomos mokesčių dalies kompensacijoms</t>
  </si>
  <si>
    <t xml:space="preserve">     civilinės būklės aktams registruoti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</si>
  <si>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</si>
  <si>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</si>
  <si>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</si>
  <si>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</si>
  <si>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</si>
  <si>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archyviniems dokumentams tvarkyti</t>
  </si>
  <si>
    <t xml:space="preserve">     neveiksnių asmenų būklės peržiūrėjimui</t>
  </si>
  <si>
    <t>Kita tikslinė dotacija, iš jos:</t>
  </si>
  <si>
    <t xml:space="preserve">     mokyklos specialiųjų ugdymosi poreikių turintiems mokiniams</t>
  </si>
  <si>
    <t>Kitos dotacijos, iš jų: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</si>
  <si>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</si>
  <si>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</si>
  <si>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</si>
  <si>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</si>
  <si>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</si>
  <si>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</si>
  <si>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</si>
  <si>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</si>
  <si>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</si>
  <si>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Materialiojo ir nematerialiojo turto realizavimo pajamos</t>
  </si>
  <si>
    <t>FINANSINIŲ ĮSIPAREIGOJIMŲ PRISIĖMIMO (SKOLINIMOSI) PAJAMOS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</si>
  <si>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</si>
  <si>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</si>
  <si>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</si>
  <si>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</si>
  <si>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</si>
  <si>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</si>
  <si>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</si>
  <si>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</si>
  <si>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>IŠ VISO (34+35)</t>
  </si>
  <si>
    <t>________________________________________________</t>
  </si>
  <si>
    <t>09.02.01.01
09.02.02.01 
09.05.01.01
09.05.01.02</t>
  </si>
  <si>
    <t>16.1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</si>
  <si>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</si>
  <si>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</si>
  <si>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</si>
  <si>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</si>
  <si>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</si>
  <si>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</si>
  <si>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>9 priedas</t>
  </si>
  <si>
    <t>10 priedas</t>
  </si>
  <si>
    <t>Remontuoti Kėdainių „Ryto“ progimnaziją, kuriant šiuolaikines mokymosi erdves</t>
  </si>
  <si>
    <t>Vykdyti E. sveikatos informacinės sistemos diegimo,  palaikymo ir tobulinimo VšĮ PSPC  ir VšĮ Kėdainių ligoninėje 2022 -2026 m. programą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</si>
  <si>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</si>
  <si>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</si>
  <si>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>Organizuoti  nemokamą socialiai remtinų vaikų maitinimą ikimokyklinėse įstaigose</t>
  </si>
  <si>
    <t>Kompensuoti nemokamo mokinių maitinimo kainą bendrojo lavinimo mokyklose</t>
  </si>
  <si>
    <t xml:space="preserve">Organizuoti socialinės reabilitacijos paslaugų neįgaliesiems bendruomenėje projektų konkursus </t>
  </si>
  <si>
    <t>Dengti kainų skirtumą gyventojams už šildymą</t>
  </si>
  <si>
    <t>Kompensuoti  karšto ir šalto vandens pardavimo kainą socialiai remtiniems  asmenims</t>
  </si>
  <si>
    <t>Kompensuoti kelionės išlaidas už lengvatinį keleivių vežimą</t>
  </si>
  <si>
    <t xml:space="preserve">Remontuoti savivaldybės ir socialinį būstą </t>
  </si>
  <si>
    <t>Sudaryti sąlygas bendruomeninių organizacijų veiklai</t>
  </si>
  <si>
    <t>Skatinti nevyriausybinių organizacijų, bendruomeninių organizacijų plėtrą rajone</t>
  </si>
  <si>
    <t xml:space="preserve"> </t>
  </si>
  <si>
    <t>Atlikti archeologinius ir kitus tyrinėjimus kultūros paveldo teritorijose, vykdyti paveldo objektams parengtų tvarkybos projektų ekspertizę, parengti sąmatas</t>
  </si>
  <si>
    <t>Teikti finansinę paramą verslą pradedantiems ar sunkumų patiriantiems SVV subjektams Kėdainių rajone per Savivaldybės smulkiojo verslo rėmimo fondą</t>
  </si>
  <si>
    <t xml:space="preserve">Kompensuoti UAB "Kėdbusas" nuostolingus  maršrutus </t>
  </si>
  <si>
    <t xml:space="preserve">Įgyvendinti priemones, finansuojamas iš Savivaldybės mero fondo </t>
  </si>
  <si>
    <t>Rengti specialiuosius, bendruosius, detaliuosius, geodezinius planus bei  topografines nuotraukas</t>
  </si>
  <si>
    <t xml:space="preserve">Atlikti turto inventorizavimą, teisinę registraciją, parengti  dokumentus turto pardavimui  </t>
  </si>
  <si>
    <t xml:space="preserve">Plėsti vandentiekio ir nuotekų tinklus Šlapaberžės kaime </t>
  </si>
  <si>
    <t>Parengti nuotekų tinklų įrengimo Josvainių mstl. P.Cvirkos g. projektą</t>
  </si>
  <si>
    <t>Finansuoti inžinerines paslaugas, darbus ir įrengimus</t>
  </si>
  <si>
    <t>Apmokėti Europos Sąjungos projektų,  kuriems taikomas apmokėjimas kompensavimo būdu, išlaidas</t>
  </si>
  <si>
    <t xml:space="preserve"> MOKESČIAI (2+3+4+8)</t>
  </si>
  <si>
    <t>Gyventojų pajamų mokestis, mokamas už pajamas, gautas iš veiklos, kuria verčiamasi turint verslo liudijimą</t>
  </si>
  <si>
    <t>Turto mokesčiai (5+6+7)</t>
  </si>
  <si>
    <t>Prekių ir paslaugų mokesčiai (9)</t>
  </si>
  <si>
    <t>DOTACIJOS (11+12+16)</t>
  </si>
  <si>
    <t>Dotacija savivaldybėms iš Europos Sąjungos, kitos tarptautinės finansinės paramos ir bendrojo finansavimo lėšų (11.1+11.2 )</t>
  </si>
  <si>
    <t>Speciali tikslinė dotacija (13+14+15), iš jos:</t>
  </si>
  <si>
    <t>Valstybinėms (perduotoms savivaldybėms) funkcijoms atlikti, iš jos: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</si>
  <si>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</si>
  <si>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</si>
  <si>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</si>
  <si>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</si>
  <si>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</si>
  <si>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</si>
  <si>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</si>
  <si>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</si>
  <si>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</si>
  <si>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</si>
  <si>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</si>
  <si>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</si>
  <si>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</si>
  <si>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</si>
  <si>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</si>
  <si>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</si>
  <si>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</si>
  <si>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</si>
  <si>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</si>
  <si>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</si>
  <si>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 xml:space="preserve">     sveikos gyvensenos plėtojimui ir stiprinimui, visuomenės sveikatos stebėsenai</t>
  </si>
  <si>
    <t>13.22</t>
  </si>
  <si>
    <t>13.23</t>
  </si>
  <si>
    <t>Ugdymo reikmėms finansuoti</t>
  </si>
  <si>
    <t>KITOS PAJAMOS (18+23+27+30+31+32)</t>
  </si>
  <si>
    <t>Turto pajamos (19+20+21+22)</t>
  </si>
  <si>
    <t>Pajamos už prekes ir paslaugas (24+25+26)</t>
  </si>
  <si>
    <t>Rinkliavos (28+29 )</t>
  </si>
  <si>
    <t xml:space="preserve">                                       IŠ VISO PAJAMŲ IR DOTACIJŲ (1+10+17)</t>
  </si>
  <si>
    <t>IŠ VISO (33+34)</t>
  </si>
  <si>
    <t>iš jų: aprūpinti ikimokyklinio ugdymo įstaigų sveikatos kabinetus metodinėmis priemonėmis</t>
  </si>
  <si>
    <t>6.1</t>
  </si>
  <si>
    <t>11.8</t>
  </si>
  <si>
    <t xml:space="preserve">Parengti vandentiekio ir nuotekų tinklų išplėtimo Mantviliškio  kaime techninį projektą </t>
  </si>
  <si>
    <t xml:space="preserve"> Sveikos gyvensenos plėtojimui ir stiprinimui, visuomenės sveikatos stebėsenai</t>
  </si>
  <si>
    <t xml:space="preserve">                                                        </t>
  </si>
  <si>
    <t>04.01.02.09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</si>
  <si>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</si>
  <si>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>03.6</t>
  </si>
  <si>
    <t xml:space="preserve">Teikti apdovanojimus aukšto meistriškumo sportininkams ir jų treneriams už sporto pasiekimus </t>
  </si>
  <si>
    <t xml:space="preserve">Parengti Senojo Upytės kelio specialųjį planą ("Isos slėnis") </t>
  </si>
  <si>
    <t>Sutvarkyti namų ūkiuose susidariusias asbesto atliekas</t>
  </si>
  <si>
    <t xml:space="preserve">Socialinėms paslaugoms:
Teikti šeimoms individualios priežiūros darbuotojų paslaugas </t>
  </si>
  <si>
    <t>Vykdyti Kėdainių lopšelio-darželio „Žilvitis“ infrastruktūros modernizavimo projektą</t>
  </si>
  <si>
    <t>11 priedas</t>
  </si>
  <si>
    <t>10.01.02.01
10.01.02.02
10.06.01.01
10.09.01.01 
10.09.01.09</t>
  </si>
  <si>
    <t>Rekonstruoti/įrengti/modernizuoti Kėdainių miesto ir rajono  gatvių apšvietimą</t>
  </si>
  <si>
    <t>2023 METŲ VALSTYBĖS BIUDŽETO DOTACIJOS IŠ KITŲ VALDYMO LYGIŲ SAVIVALDYBĖS BIUDŽETUI PROJEKTAMS FINANSUOTI  ASIGNAVIMAI</t>
  </si>
  <si>
    <t xml:space="preserve">2023 METŲ VALSTYBĖS BIUDŽETO SPECIALIOS TIKSLINĖS DOTACIJOS SAVIVALDYBĖS BIUDŽETUI KITI ASIGNAVIMAI </t>
  </si>
  <si>
    <t>2023 METŲ VALSTYBĖS BIUDŽETO SPECIALIOS TIKSLINĖS DOTACIJOS SAVIVALDYBĖS BIUDŽETUI UGDYMO REIKMĖMS FINANSUOTI ASIGNAVIMAI</t>
  </si>
  <si>
    <t>2023 METŲ VALSTYBĖS BIUDŽETO SPECIALIOS TIKSLINĖS DOTACIJOS SAVIVALDYBĖS BIUDŽETUI VALSTYBINĖMS (VALSTYBĖS PERDUOTOMS SAVIVALDYBEI) FUNKCIJOMS ATLIKTI ASIGNAVIMAI</t>
  </si>
  <si>
    <t xml:space="preserve">KĖDAINIŲ RAJONO SAVIVALDYBĖS 2023 METŲ BIUDŽETO ASIGNAVIMAI PROJEKTAMS FINANSUOTI EUROPOS SĄJUNGOS LĖŠOMIS </t>
  </si>
  <si>
    <t>2023 METŲ ASIGNAVIMAI ĮSTAIGOMS IŠ PAJAMŲ, GAUTŲ UŽ IŠLAIKYMĄ ŠVIETIMO, SOCIALINĖS APSAUGOS IR KITOSE ĮSTAIGOSE</t>
  </si>
  <si>
    <t xml:space="preserve"> 2023 METŲ ASIGNAVIMAI ĮSTAIGOMS IŠ PAJAMŲ, GAUTŲ UŽ ILGALAIKIO IR TRUMPALAIKIO MATERIALIOJO TURTO NUOMĄ</t>
  </si>
  <si>
    <t xml:space="preserve"> 2023 METŲ ASIGNAVIMAI ĮSTAIGOMS IŠ PAJAMŲ, GAUTŲ UŽ PREKES IR PASLAUGAS </t>
  </si>
  <si>
    <t>KĖDAINIŲ RAJONO SAVIVALDYBĖS 2023 METŲ BIUDŽETO ASIGNAVIMAI  SAVARANKIŠKOMS FUNKCIJOMS ATLIKTI</t>
  </si>
  <si>
    <t xml:space="preserve">IŠ BIUDŽETO IŠLAIKOMŲ ĮSTAIGŲ 2023 METŲ PAJAMOS UŽ PREKES IR  PASLAUGAS, UŽ ILGALAIKIO IR TRUMPALAIKIO MATERIALIOJO TURTO NUOMĄ IR UŽ IŠLAIKYMĄ ŠVIETIMO, SOCIALINĖS APSAUGOS IR KITOSE ĮSTAIGOSE </t>
  </si>
  <si>
    <t xml:space="preserve">          KĖDAINIŲ RAJONO SAVIVALDYBĖS 2023 METŲ BIUDŽETO PAJAMOS</t>
  </si>
  <si>
    <t>Kėdainių rajono savivaldybės 2023 m. biudžeto asignavimai investicijų projektams ir remonto darbams finansuoti pagal objektus:</t>
  </si>
  <si>
    <t>iš jų: vykdyti socialinės paramos 2023 m. programą</t>
  </si>
  <si>
    <t>28.1</t>
  </si>
  <si>
    <t>28.2</t>
  </si>
  <si>
    <t>28.3</t>
  </si>
  <si>
    <t>28.4</t>
  </si>
  <si>
    <t>28.5</t>
  </si>
  <si>
    <t>Ugdymo finansavimo poreikių skirtumams sumažinti</t>
  </si>
  <si>
    <t xml:space="preserve">Įdiegti saulės elektrinės pagamintos  energijos kaupimo įrenginį Kėdainių r. Šėtos gimnazijoje 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</si>
  <si>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</si>
  <si>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</si>
  <si>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 xml:space="preserve">Didinti ugdymo prieinamumą atskirtį patiriantiems vaikams </t>
  </si>
  <si>
    <t>Plėtoti įvairialypį švietimą, vykdant visos dienos mokyklos veiklą</t>
  </si>
  <si>
    <t xml:space="preserve">Vykdyti Kėdainių rajono tuberkuliozės prevencijos, ankstyvosios diagnostikos, gydymo ir kontrolės 2023–2027 m. programą </t>
  </si>
  <si>
    <t>Vykdyti pirminės asmens sveikatos priežiūros paslaugų prieinamumo ir kokybės užtikrinimo Kėdainių rajono kaimiškųjų vietovių gyventojams 2017–2025 m. programą</t>
  </si>
  <si>
    <t>Įgyvendinti žemo slenksčio paslaugų kokybės  Kėdainių rajone užtikrinimo 2023-2027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</si>
  <si>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</si>
  <si>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</si>
  <si>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</si>
  <si>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</si>
  <si>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</si>
  <si>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>Futbolo komandos Kėdainių „Nevėžis“ klubinio futbolo vystymo programai</t>
  </si>
  <si>
    <t>Bokso sporto šakos vystymo programai</t>
  </si>
  <si>
    <t>Kėdainių rajono vaikų ir jaunimo futbolo plėtros programai</t>
  </si>
  <si>
    <t>3 prieš 3 krepšinio plėtros programai</t>
  </si>
  <si>
    <t>Moterų futbolo komandos Kėdainių „Nevėžis“ programai</t>
  </si>
  <si>
    <t>Finansuoti sporto projektus</t>
  </si>
  <si>
    <t>Rengti techninę dokumentaciją  Kėdainių miesto ir rajono ugdymo įstaigų stadionų /sporto aikštynų atnaujinimui</t>
  </si>
  <si>
    <t xml:space="preserve">Kėdainių krepšinio komandos „Nevėžis-Optibet“ klubinio krepšinio vystymo programai </t>
  </si>
  <si>
    <t>iš jų: dalyvauti Žydų kultūros paveldo kelio asociacijos veikloje ir puoselėti žydų kultūros paveldo atminimą Kėdainiuose</t>
  </si>
  <si>
    <t xml:space="preserve">Įsigyti Janinos Monkutės-Marks pastatą </t>
  </si>
  <si>
    <t xml:space="preserve">Parengti Nekilnojamųjų kultūros vertybių vertinimo medžiagą,  nekilnojamųjų kultūros paveldo objektų, vietovių  individualius apsaugos reglamentus </t>
  </si>
  <si>
    <t>Rengti dokumentaciją, atlikti lankytinų objektų,  kultūros paveldo objektų ar objektų, esančių kultūros paveldo teritorijų prieigose, tvarkybos, atnaujinimo, restauravimo darbus seniūnijose</t>
  </si>
  <si>
    <t>Įrengti, rekonstruoti, išplėsti vandentiekio ir/ar nuotekų tinklus Kėdainių mieste ( Šviesos, g. Pievų g.)</t>
  </si>
  <si>
    <t xml:space="preserve">Įrengti biologinius nuotekų valymo įrenginius </t>
  </si>
  <si>
    <t>Parengti  nuotekų tinklų ir nuotekų valyklos įrengimo  Okainių k. techninį projektą</t>
  </si>
  <si>
    <t>Parengti vandentiekio ir nuotekų tinklų, nuotekų valyklos įrengimo  Langakių k. techninį projektą</t>
  </si>
  <si>
    <t>Sutvarkyti naudotas padangas, kurių turėtojų nustatyti neįmanoma arba kurie neegzistuoja</t>
  </si>
  <si>
    <t>Vykdyti Kėdainių rajono Dotnuvos seniūnijos Kruostos upės Vaidatonių tvenkinio hidrotechnikos statinių rekonstrukciją ir techninės priežiūros paslaugas</t>
  </si>
  <si>
    <t>Dalyvauti projekto „MSNA „Daukšių drenažas“ nariams priklausančių ir valstybinių melioracijos statinių rekonstravimas“ įgyvendinime</t>
  </si>
  <si>
    <t xml:space="preserve">Parengti techninę dokumentaciją ir atlikti Kėdainių miesto hidrotechnikos statinio ant Dotnuvėlės upės remonto darbus </t>
  </si>
  <si>
    <t>Didinti piliečių įtraukimo į biudžeto formavimą galimybes, įgyvendinant dalyvaujamojo biudžeto iniciatyvas</t>
  </si>
  <si>
    <t xml:space="preserve">Kita dotacija kompleksinėms paslaugoms šeimai organizuoti 2023 metais </t>
  </si>
  <si>
    <t>2022 METŲ NEPANAUDOTOS BIUDŽETO PAJAMOS, IŠ JŲ: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</si>
  <si>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</si>
  <si>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31.1</t>
  </si>
  <si>
    <t>31.2</t>
  </si>
  <si>
    <t>31.3</t>
  </si>
  <si>
    <t>31.4</t>
  </si>
  <si>
    <t>31.5</t>
  </si>
  <si>
    <t>31.5.1</t>
  </si>
  <si>
    <t>31.5.2</t>
  </si>
  <si>
    <t>31.5.3</t>
  </si>
  <si>
    <t>31.5.4</t>
  </si>
  <si>
    <t>31.5.5</t>
  </si>
  <si>
    <t>31.5.6</t>
  </si>
  <si>
    <t>31.5.7</t>
  </si>
  <si>
    <t>31.5.8</t>
  </si>
  <si>
    <t>31.5.9</t>
  </si>
  <si>
    <t>31.5.10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</si>
  <si>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</si>
  <si>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</si>
  <si>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</si>
  <si>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</si>
  <si>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</si>
  <si>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</si>
  <si>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</si>
  <si>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</si>
  <si>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</si>
  <si>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</si>
  <si>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</si>
  <si>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</si>
  <si>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</si>
  <si>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</si>
  <si>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</si>
  <si>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</si>
  <si>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</si>
  <si>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</si>
  <si>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</si>
  <si>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</si>
  <si>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</si>
  <si>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</si>
  <si>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</si>
  <si>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</si>
  <si>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</si>
  <si>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</si>
  <si>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</si>
  <si>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</si>
  <si>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</si>
  <si>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55.1</t>
  </si>
  <si>
    <t>55.2</t>
  </si>
  <si>
    <t>55.3</t>
  </si>
  <si>
    <t>55.4</t>
  </si>
  <si>
    <t>55.5</t>
  </si>
  <si>
    <t>55.6</t>
  </si>
  <si>
    <t>55.6.1</t>
  </si>
  <si>
    <t>55.6.2</t>
  </si>
  <si>
    <t>74.1</t>
  </si>
  <si>
    <t>74.2</t>
  </si>
  <si>
    <t>74.3</t>
  </si>
  <si>
    <t>74.4</t>
  </si>
  <si>
    <t>74.5</t>
  </si>
  <si>
    <t>74.6</t>
  </si>
  <si>
    <t>74.7</t>
  </si>
  <si>
    <t>74.7.1</t>
  </si>
  <si>
    <t>74.7.2</t>
  </si>
  <si>
    <t>78.1</t>
  </si>
  <si>
    <t>Finansuoti sporto šakų programas, iš jų:</t>
  </si>
  <si>
    <t>78.2</t>
  </si>
  <si>
    <t>78.3</t>
  </si>
  <si>
    <t>78.4</t>
  </si>
  <si>
    <t>2.1</t>
  </si>
  <si>
    <t>2.2</t>
  </si>
  <si>
    <t>2.3</t>
  </si>
  <si>
    <t>2.4</t>
  </si>
  <si>
    <t>3</t>
  </si>
  <si>
    <t>4.1</t>
  </si>
  <si>
    <t>8.1</t>
  </si>
  <si>
    <t>10.1</t>
  </si>
  <si>
    <t>5</t>
  </si>
  <si>
    <t>6</t>
  </si>
  <si>
    <t>10.</t>
  </si>
  <si>
    <t xml:space="preserve">01.03.02.09
</t>
  </si>
  <si>
    <t>Vykdyti kompiuterinės tomografijos paslaugų kokybės gerinimo Kėdainių rajono savivaldybėje 2023-2030 m. programą</t>
  </si>
  <si>
    <t xml:space="preserve">     užimtumo didinimo programoms įgyvendinti</t>
  </si>
  <si>
    <t>Užimtumo didinimo programų įgyvendinimas</t>
  </si>
  <si>
    <t xml:space="preserve">   pirminei valstybės garantuojamai teisinei pagalbai teikti</t>
  </si>
  <si>
    <t xml:space="preserve">     gyvenamosios vietos deklaravimo duomenų ir gyvenamosios vietos nedeklaravusių asmenų apskaitos duomenims tvarkyti</t>
  </si>
  <si>
    <t xml:space="preserve">     erdvinių duomenų rinkiniui tvarkyti</t>
  </si>
  <si>
    <t xml:space="preserve">     duomenų teikimas suteiktos valstybės pagalbos registrui</t>
  </si>
  <si>
    <t>Duomenų teikimas suteiktos valstybės pagalbos registrui</t>
  </si>
  <si>
    <t xml:space="preserve">     psichosocialinės pagalbos ir savižudžių prevencijos priemonių įgyvendinimui</t>
  </si>
  <si>
    <t xml:space="preserve"> Psichosocialinės pagalbos ir savižudžių prevencijos priemonių įgyvendinimui</t>
  </si>
  <si>
    <t xml:space="preserve">     koordinuotai teikiamų paslaugų vaikams nuo gimimo iki 18 metų (turintiems didelių ir labai didelių specialiųjų ugdymosi poreikių − iki 21 metų) ir vaiko atstovams koordinavimui</t>
  </si>
  <si>
    <t>03.7</t>
  </si>
  <si>
    <t xml:space="preserve">04.01.02.01 10.06.01.01 10.07.01.01
10.09.01.09 </t>
  </si>
  <si>
    <t>04.01.02.01 10.06.01.01 10.07.01.01
10.09.01.09</t>
  </si>
  <si>
    <t>iš jų: parengti Kėdainių evangelikų ir reformatų bažnyčios tvarkybos darbų projektą ir atlikti tvarkybos darbus</t>
  </si>
  <si>
    <t xml:space="preserve"> 10.06.01.01 10.07.01.01
10.09.01.09</t>
  </si>
  <si>
    <t>16.2</t>
  </si>
  <si>
    <t>16.3</t>
  </si>
  <si>
    <t xml:space="preserve">      valstybės biudžeto lėšos, skirtos 2023 metais socialinės reabilitacijos paslaugų neįgaliesiems teikimo bendruomenėje organizuoti, teikti ir administruoti</t>
  </si>
  <si>
    <t>Kita dotacija 2023 metais socialinės reabilitacijos paslaugų neįgaliesiems teikimo bendruomenėje organizuoti, teikti ir administruoti</t>
  </si>
  <si>
    <t>Įgyvendinti mokytojų ir pagalbos mokiniui specialistų  motyvacijos programą</t>
  </si>
  <si>
    <t>Prisidėti prie savivaldybei priklausančio būsto renovacijos savivaldybės biudžeto lėšomis</t>
  </si>
  <si>
    <t>31.5.11</t>
  </si>
  <si>
    <t>Koofinansuoti  ugdymo įstaigų dalyvavimą infrastruktūros gerinimo/modernizavimo projektuose</t>
  </si>
  <si>
    <t xml:space="preserve">Įrengti pėsčiųjų ir dviračių takus Pramonės g. Kėdainių mieste  </t>
  </si>
  <si>
    <t>04.05.01.02</t>
  </si>
  <si>
    <t>Kompleksiškai sutvarkyti ir pritaikyti bendruomenei ir verslui Kėdainių miesto viešąsias erdves</t>
  </si>
  <si>
    <t>8</t>
  </si>
  <si>
    <t>05.1</t>
  </si>
  <si>
    <t xml:space="preserve">  savivaldybės viešajai bibliotekai dokumentams 2023 m. įsigyti</t>
  </si>
  <si>
    <t xml:space="preserve">     valstybės biudžeto lėšos, skirtos 2023 m. apmokėti būstų nuomai iš fizinių ar juridinių asmenų</t>
  </si>
  <si>
    <t xml:space="preserve">     valstybės biudžeto lėšos, skirtos 2023 m. asmeninei pagalbai teikti ir administruoti</t>
  </si>
  <si>
    <t xml:space="preserve">     valstybės biudžeto lėšos, skirtos vykdyti Nevėžio upės vientisumo atkūrimą, nugriaunant neeksploatuojamus hidroelektrinės statinius ir techninės priežiūros paslaugas </t>
  </si>
  <si>
    <t>16.4</t>
  </si>
  <si>
    <t>16.5</t>
  </si>
  <si>
    <t>16.6</t>
  </si>
  <si>
    <t>16.7</t>
  </si>
  <si>
    <t>08.1</t>
  </si>
  <si>
    <t xml:space="preserve">Kita dotacija  vykdyti Nevėžio upės vientisumo atkūrimą, nugriaunant neeksploatuojamus hidroelektrinės statinius ir techninės priežiūros paslaugas </t>
  </si>
  <si>
    <t>Kita dotacija 2023 metais asmeninei pagalbai teikti ir administruoti</t>
  </si>
  <si>
    <t>Kita dotacija 2023 m. apmokėti būstų nuomai iš fizinių ar juridinių asmenų</t>
  </si>
  <si>
    <t>prioritetinės ir neprioritetinės infrastruktūros įmokos</t>
  </si>
  <si>
    <t>Kitos neišvardytos pajamos, iš jų:</t>
  </si>
  <si>
    <t>Teikti kompleksines paslaugas šeimai Kėdainių rajone</t>
  </si>
  <si>
    <t>Rengti infrastruktūros plėtros  technines dokumentacijas</t>
  </si>
  <si>
    <t>Mokėti išmokas pagal savivaldybės infrastruktūros plėtros sutartis</t>
  </si>
  <si>
    <t>6.2</t>
  </si>
  <si>
    <t>10.2</t>
  </si>
  <si>
    <t>16.8</t>
  </si>
  <si>
    <t xml:space="preserve">  valstybės biudžeto lėšos, skirtos 2023 m. akredituotai vaikų dienos socialinei priežiūrai organizuoti, teikti ir administruoti</t>
  </si>
  <si>
    <t xml:space="preserve">  valstybės biudžeto lėšos kompleksinėms paslaugoms šeimai organizuoti 2023 metais </t>
  </si>
  <si>
    <t xml:space="preserve">    valstybės biudžeto lėšos, skirtos savivaldybės administracijai vienkartinėms išmokoms įsikurti gyvenamojoje vietoje savivaldybės teritorijoje ir (ar) mėnesinėms kompensacijoms atlyginimui švietimo teikėjui už vaiko, ugdymo pagal ikimokyklinio ir priešmokyklinio ugdymo programą išlaidoms</t>
  </si>
  <si>
    <t>Kita dotacija  vienkartinėms išmokoms įsikurti gyvenamojoje vietoje savivaldybės teritorijoje ir (ar) mėnesinėms kompensacijoms atlyginimui švietimo teikėjui už vaiko, ugdymo pagal ikimokyklinio ir priešmokyklinio ugdymo programą išlaidoms</t>
  </si>
  <si>
    <t xml:space="preserve">Teikti ir administruoti asmeninę pagalbą </t>
  </si>
  <si>
    <t>41.16</t>
  </si>
  <si>
    <t>41.16.1</t>
  </si>
  <si>
    <t>41.16.2</t>
  </si>
  <si>
    <t>41.16.3</t>
  </si>
  <si>
    <t>41.16.4</t>
  </si>
  <si>
    <t>Įrengti gamtos ir technologijų mokslų laboratorijas</t>
  </si>
  <si>
    <t>Atnaujinti Kėdainių muzikos mokyklos pastato fasadą, laiptus į rūsį</t>
  </si>
  <si>
    <t>Parengti Akademijos parko tvarkybos  techninį projektą</t>
  </si>
  <si>
    <t>78.5</t>
  </si>
  <si>
    <t>78.5.1</t>
  </si>
  <si>
    <t>78.5.2</t>
  </si>
  <si>
    <t>78.5.3</t>
  </si>
  <si>
    <t>78.5.4</t>
  </si>
  <si>
    <t>78.5.5</t>
  </si>
  <si>
    <t>78.5.6</t>
  </si>
  <si>
    <t>iš jų: vykdyti socialinio - emocinio ugdymo programas</t>
  </si>
  <si>
    <t>31.5.12</t>
  </si>
  <si>
    <t>Kita dotacija už būsto suteikimą užsieniečiams, pasitraukusiems iš Ukrainos dėl Rusijos federacijos karinės agresijos, finansuoti</t>
  </si>
  <si>
    <t>16.9</t>
  </si>
  <si>
    <t xml:space="preserve">     kompensuoti išlaidas už būsto suteikimą užsieniečiams, pasitraukusiems iš Ukrainos dėl Rusijos federacijos karinės agresijos</t>
  </si>
  <si>
    <t xml:space="preserve">    valstybės biudžeto lėšos, skirtos neformaliajam vaikų švietimui </t>
  </si>
  <si>
    <t>16.10</t>
  </si>
  <si>
    <t>Kita dotacija neformaliajam vaikų švietimui</t>
  </si>
  <si>
    <t xml:space="preserve"> 09.05.01.03</t>
  </si>
  <si>
    <t>Kėdainių rajono savivaldybės administracija</t>
  </si>
  <si>
    <t>iš jų: kurti modernias ir šiuolaikines mokymosi erdves Kėdainių kalbų mokykloje</t>
  </si>
  <si>
    <t>11.13</t>
  </si>
  <si>
    <t>Įgyvendinti savarankiško gyvenimo namų paslaugų asmenims su sutrikusiu intelekĮgyvendinti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</si>
  <si>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</si>
  <si>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</si>
  <si>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Parengti bendrojo ir ikimokyklinio ugdymo įstaigų (skyrių) pastatų modernizavimo technines dokumentacijas</t>
  </si>
  <si>
    <t>Įsigyti tekstilės atliekų surinkimo konteinerius</t>
  </si>
  <si>
    <t>Parengti projektus hidrotechninių įrenginių atnaujinimui</t>
  </si>
  <si>
    <t>Vykdyti pacientų eilių valdymo sistemos palaikymo Kėdainių pirminės priežiūros centre 2022-2026 m. programą</t>
  </si>
  <si>
    <t>Vykdyti VšĮ Kėdainių ligoninės sterilizacinės modernizavimo 2023-2028 m. programą</t>
  </si>
  <si>
    <t>Vykdyti tinkamų ir saugių darbo sąlygų užtikrinimo, įrengiant vėdinimo bei kondicionavimo sistemas VšĮ Kėdainių ligoninėje 2023-2028 m. programą "</t>
  </si>
  <si>
    <t xml:space="preserve">Vykdyti tinkamų ir saugių darbo sąlygų užtikrinimo, įrengiant vėdinimo bei kondicionavimo sistemas VšĮ Kėdainių  PSPC 2022-2026 m. programą  </t>
  </si>
  <si>
    <t>34.15</t>
  </si>
  <si>
    <t>34.16</t>
  </si>
  <si>
    <t>34.17</t>
  </si>
  <si>
    <t>34.18</t>
  </si>
  <si>
    <t>34.19</t>
  </si>
  <si>
    <t>34.20</t>
  </si>
  <si>
    <t>34.20.1</t>
  </si>
  <si>
    <t>34.20.2</t>
  </si>
  <si>
    <t>81.1</t>
  </si>
  <si>
    <t>81.1.1</t>
  </si>
  <si>
    <t>81.1.2</t>
  </si>
  <si>
    <t>81.1.3</t>
  </si>
  <si>
    <t>81.1.4</t>
  </si>
  <si>
    <t>81.1.5</t>
  </si>
  <si>
    <t>81.1.6</t>
  </si>
  <si>
    <t>81.1.7</t>
  </si>
  <si>
    <t>81.1.8</t>
  </si>
  <si>
    <t>81.1.9</t>
  </si>
  <si>
    <t>81.1.10</t>
  </si>
  <si>
    <t>81.1.11</t>
  </si>
  <si>
    <t>81.1.12</t>
  </si>
  <si>
    <t>81.1.13</t>
  </si>
  <si>
    <t>81.1.14</t>
  </si>
  <si>
    <t>81.1.15</t>
  </si>
  <si>
    <t>81.1.16</t>
  </si>
  <si>
    <t>81.1.17</t>
  </si>
  <si>
    <t>81.1.18</t>
  </si>
  <si>
    <t>81.1.19</t>
  </si>
  <si>
    <t>81.1.20</t>
  </si>
  <si>
    <t>81.1.21</t>
  </si>
  <si>
    <t>81.1.22</t>
  </si>
  <si>
    <t>81.1.23</t>
  </si>
  <si>
    <t>94.1</t>
  </si>
  <si>
    <t>94.2</t>
  </si>
  <si>
    <t>94.3</t>
  </si>
  <si>
    <t>94.4</t>
  </si>
  <si>
    <t>94.5</t>
  </si>
  <si>
    <t>94.6</t>
  </si>
  <si>
    <t>94.7</t>
  </si>
  <si>
    <t>94.8</t>
  </si>
  <si>
    <t>94.8.1</t>
  </si>
  <si>
    <t>94.8.2</t>
  </si>
  <si>
    <t>94.8.3</t>
  </si>
  <si>
    <t>107.1</t>
  </si>
  <si>
    <t>107.2</t>
  </si>
  <si>
    <t>107.2.1</t>
  </si>
  <si>
    <t>107.2.2</t>
  </si>
  <si>
    <t>107.2.3</t>
  </si>
  <si>
    <t>107.2.4</t>
  </si>
  <si>
    <t>107.2.5</t>
  </si>
  <si>
    <t>109.1</t>
  </si>
  <si>
    <t>109.2</t>
  </si>
  <si>
    <t>109.3</t>
  </si>
  <si>
    <t>113.1</t>
  </si>
  <si>
    <t>113.2</t>
  </si>
  <si>
    <t>113.3</t>
  </si>
  <si>
    <t>113.4</t>
  </si>
  <si>
    <t>113.5</t>
  </si>
  <si>
    <t>113.6</t>
  </si>
  <si>
    <t>113.7</t>
  </si>
  <si>
    <t>113.8</t>
  </si>
  <si>
    <t>113.9</t>
  </si>
  <si>
    <t>Vykdyti trūkstamos kvalifikacijos sveikatos priežiūros specialistų skatinimo VšĮ Kėdainių pirminės priežiūros centre  2023-2026 m. programą</t>
  </si>
  <si>
    <t xml:space="preserve">     valstybės biudžeto lėšos, skirtos savivaldybės administracijai  mokėti 20 proc. bazinės socialinės išmokos (BSĮ) neįgaliesiems</t>
  </si>
  <si>
    <t>Kita dotacija savivaldybės administracijai  mokėti 20 proc. bazinės socialinės išmokos (BSĮ) neįgaliesiems</t>
  </si>
  <si>
    <t xml:space="preserve">      valstybės biudžeto lėšos, skirtos 2023 metais būstams pritaikyti neįgaliesiems</t>
  </si>
  <si>
    <t>Kita dotaacija 2022 metais būstams pritaikyti neįgaliesiems</t>
  </si>
  <si>
    <t>03.8</t>
  </si>
  <si>
    <t>03.9</t>
  </si>
  <si>
    <t xml:space="preserve">      valstybės biudžeto lėšos, skirtos socialinių paslaugų šakos kolektyvinėje sutartyje nustatytiems įsipareigojimams igyvendinti</t>
  </si>
  <si>
    <t xml:space="preserve">       valstybės investicijų 2023 m. programoje numatytoms kapitalo investicijoms</t>
  </si>
  <si>
    <t>03.10</t>
  </si>
  <si>
    <t>Kita dotacija socialinių paslaugų šakos kolektyvinėje sutartyje nustatytiems įsipareigojimams igyvendinti</t>
  </si>
  <si>
    <t xml:space="preserve">Modernizuoti Kėdainių šviesiosios gimnazijos pastatą Kėdainiuose, Didžioji g. 60 </t>
  </si>
  <si>
    <t>Rekonstruoti Kėdainių rajono savivaldybės kultūros centro pastatą Kėdainiuose, J. Basanavičiaus g. 24</t>
  </si>
  <si>
    <t>Kita dotacija valstybės investicijų 2023 m. programoje numatytoms kapitalo investicijoms</t>
  </si>
  <si>
    <t>05.2</t>
  </si>
  <si>
    <t xml:space="preserve">Remontuoti Akademijos kultūros centrą </t>
  </si>
  <si>
    <t xml:space="preserve">      savivaldybės institucijos valdomiems vietinės reikšmės keliams</t>
  </si>
  <si>
    <t>16.11</t>
  </si>
  <si>
    <t>16.12</t>
  </si>
  <si>
    <t>16.13</t>
  </si>
  <si>
    <t>16.14</t>
  </si>
  <si>
    <t>16.15</t>
  </si>
  <si>
    <t xml:space="preserve">       lėšos, skirtos ugdyti ir pavėžėti į mokyklą ir atgal vaikus, atvykusius į Lietuvos Respubliką iš Ukrainos dėl Rusijos federacijos karinių veiksmų Ukrainoje</t>
  </si>
  <si>
    <t>16.16</t>
  </si>
  <si>
    <t>16.17</t>
  </si>
  <si>
    <t xml:space="preserve">     valstybės biudžeto lėšos, skirtos viešosios paskirties rekreacijai ir poilsiui skirtų valstybės miško žemės sklypų priežiūros, apsaugos ir tvarkymo darbams Kėdainių mieste</t>
  </si>
  <si>
    <t>16.18</t>
  </si>
  <si>
    <t>07.1</t>
  </si>
  <si>
    <t>Kita dotacija  savivaldybės institucijos valdomiems vietinės reikšmės keliams</t>
  </si>
  <si>
    <t>Kita dotacija ugdyti ir pavežėti į mokyklą ir atgal vaikus, atvykusius į Lietuvos Respubliką iš Ukrainos dėl Rusijos federacijos karinių veiksmų Ukrainoje</t>
  </si>
  <si>
    <t>01.3</t>
  </si>
  <si>
    <t>Kita dotacija viešosios paskirties rekreacijai ir poilsiui skirtų valstybės miško žemės sklypų priežiūros, apsaugos ir tvarkymo darbams Kėdainių mieste</t>
  </si>
  <si>
    <t>Atnaujinti Kėdainių Juozo Paukštelio progimnazijos sporto aikštyną</t>
  </si>
  <si>
    <t xml:space="preserve">      valstybės biudžeto lėšos, skirtos 2023 metais švietimo įstaigų sporto aikštynų atnaujinimo programos įgyvendinimui</t>
  </si>
  <si>
    <t>01.4</t>
  </si>
  <si>
    <t xml:space="preserve">     valstybės biudžeto lėšos, skirtos užtikrinti 2023 metais Lietuvos Respublikos piniginės socialinės paramos nepasiturintiems gyventojams įstatymo įgyvendinimą </t>
  </si>
  <si>
    <t xml:space="preserve">Kita dotacija užtikrinti 2023 metais Lietuvos Respublikos piniginės socialinės paramos nepasiturintiems gyventojams įstatymo įgyvendinimą </t>
  </si>
  <si>
    <t xml:space="preserve">     kompensuoti savivaldybės patirtas išlaidas valdant nepaprastąją padėtį dėl užsieniečių, pasitraukusių iš Ukrainos dėl Rusijos federacijos karinių veiksmų Ukrainoje</t>
  </si>
  <si>
    <t xml:space="preserve"> Kita dotacija kompensuoti savivaldybės patirtas išlaidas valdant nepaprastąją padėtį dėl užsieniečių, pasitraukusių iš Ukrainos dėl Rusijos federacijos karinių veiksmų Ukrainoje</t>
  </si>
  <si>
    <t xml:space="preserve">     valstybės biudžeto lėšos, skirtos išlaidoms, susijusioms su savivaldybės mokyklų mokytojų, dirbančių pagal ikimokyklinio, priešmokyklinio, bendrojo ugdymo programas, personalo optimizavimu ir atnaujinimu</t>
  </si>
  <si>
    <t>Kita dotacija savivaldybės mokyklų mokytojų, dirbančių pagal ikimokyklinio, priešmokyklinio, bendrojo ugdymo programas, personalo optimizavimui ir atnaujinimui</t>
  </si>
  <si>
    <t xml:space="preserve">      valstybės biudžeto lėšos, skirtos sutvarkyti naudotas padangas, kurių turėtojų nustatyti neįmanoma arba kurie neegzistuoja     </t>
  </si>
  <si>
    <t>Kita dotacija sutvarkyti naudotas padangas, kurių turėtojų nustatyti neįmanoma arba kurie neegzistuoja</t>
  </si>
  <si>
    <t xml:space="preserve">     valstybės biudžeto lėšos, skirtos sutvarkyti namų ūkiuose susidariusias asbesto atliekas</t>
  </si>
  <si>
    <t>Kita dotacija sutvarkyti namų ūkiuose susidariusias asbesto atliekas</t>
  </si>
  <si>
    <t>08.2</t>
  </si>
  <si>
    <t>08.3</t>
  </si>
  <si>
    <t>Kita dotacija įsigyti tekstilės atliekų surinkimo konteinerius</t>
  </si>
  <si>
    <t>08.4</t>
  </si>
  <si>
    <t>03.11</t>
  </si>
  <si>
    <t>16.19</t>
  </si>
  <si>
    <t>16.20</t>
  </si>
  <si>
    <t>16.21</t>
  </si>
  <si>
    <t>16.22</t>
  </si>
  <si>
    <t>16.23</t>
  </si>
  <si>
    <t>16.24</t>
  </si>
  <si>
    <t>16.25</t>
  </si>
  <si>
    <t xml:space="preserve">     valstybei nuosavybės teise priklausančių žemės savininkų ir kitų naudotojų žemėje esančių melioracijos statinių rekonstravimo ir remonto darbams</t>
  </si>
  <si>
    <t>16.26</t>
  </si>
  <si>
    <t xml:space="preserve">     valstybės biudžeto lėšos, skirtos įsigyti tekstilės atliekų surinkimo konteinerius</t>
  </si>
  <si>
    <t>05.3</t>
  </si>
  <si>
    <t>Kita dotacija stiprinti bendruomenines veiklas savivaldybėje</t>
  </si>
  <si>
    <t>10.09.01.01</t>
  </si>
  <si>
    <t xml:space="preserve">      valstybės biudžeto lėšos, skirtos stiprinti bendruomeninę veiklą savivaldybėje įgyvendinant bandomąjį modelį</t>
  </si>
  <si>
    <t xml:space="preserve">Įgyvendinti projektą "Kėdainių miesto A. Kanapinsko, P. Lukšio, Mindaugo, Pavasario ir Žemaitės gatvių rekonstrukcija"     </t>
  </si>
  <si>
    <t xml:space="preserve">04.05.01.02 </t>
  </si>
  <si>
    <t>16.27</t>
  </si>
  <si>
    <t>16.28</t>
  </si>
  <si>
    <t>16.29</t>
  </si>
  <si>
    <t>03.12</t>
  </si>
  <si>
    <t>16.30</t>
  </si>
  <si>
    <t xml:space="preserve">     valstybės biudžeto lėšos, skirtos socialinių paslaugų srities darbuotojų minimaliems pareiginės algos pastoviosios dalies koeficientams didinti</t>
  </si>
  <si>
    <t>Kita dotacija socialinių paslaugų srities darbuotojų minimaliems pareiginės algos pastoviosios dalies koeficientams didinti</t>
  </si>
  <si>
    <t>16.31</t>
  </si>
  <si>
    <t>16.32</t>
  </si>
  <si>
    <t xml:space="preserve">      valstybės biudžeto lėšos, skirtos projektui „Kėdainių miesto viešosios inžinierinės infrastruktūros, svarbios verslui, atnaujinimas ir plėtra“ (LEZ gatvių projektas)</t>
  </si>
  <si>
    <t>Kita dotacija įgyvendinti projektą „Kėdainių miesto viešosios inžinierinės infrastruktūros, svarbios verslui, atnaujinimas ir plėtra“ (LEZ gatvių projektas)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</si>
  <si>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</si>
  <si>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 xml:space="preserve">    valstybės biudžeto lėšos, skirtos investicinių žemės sklypų, iki kurių ribos ir (ar) kurių ribose įrengiama ir (ar) sutvarkoma infrastruktūra, projektui „Kėdainių miesto viešosios inžinierinės infrastruktūros, svarbios verslui, atnaujinimas ir plėtra“</t>
  </si>
  <si>
    <t>03.13</t>
  </si>
  <si>
    <t>03.14</t>
  </si>
  <si>
    <t>03.15</t>
  </si>
  <si>
    <t>31.5.13</t>
  </si>
  <si>
    <t>74.7.3</t>
  </si>
  <si>
    <t>55.6.3</t>
  </si>
  <si>
    <t xml:space="preserve">     valstybės biudžeto lėšos, skirtos išlaidoms, patirtoms teikiant socialinę paramą mokiniams pagal Lietuvos Respublikos socialinės paramos mokiniams įstatymą užsieniečiams, pasitraukusiems iš Ukrainos dėl Rusijos federacijos karinių veiksmų Ukrainoje</t>
  </si>
  <si>
    <t xml:space="preserve">     valstybės biudžeto lėšos, skirtos išlaidoms patirtoms teikiant piniginę socialinę paramą vadovaujantis Lietuvos Respublikos piniginės socialinės paramos nepasiturintiems gyventojams įstatymu, užsieniečiams, pasitraukusiems iš Ukrainos dėl Rusijos federacijos karinių veiksmų Ukrainoje</t>
  </si>
  <si>
    <t xml:space="preserve">     valstybės biudžeto lėšos, skirtos išlaidoms patirtoms teikiant paramą būstui išsinuomoti pagal Lietuvos Respublikos paramos būstui įsigyti ar išsinuomoti įstatymą užsieniečiams, pasitraukusiems iš Ukrainos dėl Rusijos federacijos karinių veiksmų Ukrainoje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</si>
  <si>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</si>
  <si>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</si>
  <si>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Kita dotacija teikti paramą būstui išsinuomoti pagal Lietuvos Respublikos paramos būstui įsigyti ar išsinuomoti įstatymą užsieniečiams, pasitraukusiems iš Ukrainos dėl Rusijos federacijos karinių veiksmų Ukrainoje</t>
  </si>
  <si>
    <t>16.33</t>
  </si>
  <si>
    <t xml:space="preserve">     valstybės biudžeto lėšos, skirtos savivaldybės administracijai padengti išlaidas patirtas teikiant specialiąsias socialines paslaugas užsieniečiams, pasitraukusiems iš Ukrainos dėl Rusijos federacijos karinių veiksmų Ukrainoje</t>
  </si>
  <si>
    <t>03.16</t>
  </si>
  <si>
    <t>Kita dotacija padengti išlaidas patirtas teikiant specialiąsias socialines paslaugas užsieniečiams, pasitraukusiems iš Ukrainos dėl Rusijos federacijos karinių veiksmų Ukrainoje</t>
  </si>
  <si>
    <t>Kita dotacija 2023 metais švietimo įstaigų sporto aikštynų atnaujinimo programos įgyvendinimui</t>
  </si>
  <si>
    <t>Įgyvendinti priemones, finansuojamas iš Savivaldybės mero rezervo</t>
  </si>
  <si>
    <t>16.34</t>
  </si>
  <si>
    <t xml:space="preserve">     valstybės biudžeto lėšos, skirtos valstybės tarnybos reformai įgyvendinti</t>
  </si>
  <si>
    <t>Kita dotacija valstybės tarnybos reformai įgyvendinti</t>
  </si>
  <si>
    <t>31.5.14</t>
  </si>
  <si>
    <t>16.35</t>
  </si>
  <si>
    <t>08.5</t>
  </si>
  <si>
    <t>Kita dotacija „Sosnovskio barsčio naikinimas Kėdainių rajone“</t>
  </si>
  <si>
    <t xml:space="preserve">      valstybės biudžeto lėšos Sosnovskio barščio naikinimui Kėdainių rajone</t>
  </si>
  <si>
    <t>Vykdyti sveikatos priežiūros specialistų skatinimo dirbti VšĮ Kėdainių ligoninėje 2023-2026 m. programą</t>
  </si>
  <si>
    <t>16.36</t>
  </si>
  <si>
    <t>Kita dotacija išlaidoms, susijusioms su ugdymu, maitinimu ir pavėžėjimu socialinę riziką patiriantiems vaikams ikimokykliniame ugdyme</t>
  </si>
  <si>
    <t>01.5</t>
  </si>
  <si>
    <t>10.06.01.01 10.07.01.01</t>
  </si>
  <si>
    <t xml:space="preserve">iš jų: teikti integralią pagalbą į namus Kėdainių rajone </t>
  </si>
  <si>
    <t>Kėdainių pagalbos šeimai centras iš viso:</t>
  </si>
  <si>
    <t>Įgyvendinti projektą „Vaikų gerovės ir saugumo didinimo, paslaugų šeimai, globėjams (rūpintojams) kokybės didinimo bei prieinamumo plėtra“</t>
  </si>
  <si>
    <t>Įgyvendinti projektą „Paslaugų, skatinančių ir efektyviai palaikančių globą šeimos aplinkoje, vystymas“</t>
  </si>
  <si>
    <t>Įgyvendinti projektą  „Kompleksinių paslaugų (KOPA)"</t>
  </si>
  <si>
    <t xml:space="preserve">09.02.02.01 </t>
  </si>
  <si>
    <t xml:space="preserve">09.02.01.01 09.02.02.01 </t>
  </si>
  <si>
    <t>Įgyvendinti projektą "Karjeros specialistų tinklo vystymas"</t>
  </si>
  <si>
    <t>iš jų: įgyvendinti projektą „Kėdainių ir Anykščių rajono savivaldybių mokyklų sveikatos kabinetų atnaujinimas"</t>
  </si>
  <si>
    <t>Įgyvendinti projektą „Tūkstantmečio mokyklos programa"</t>
  </si>
  <si>
    <t>Įgyvendinti projektą  „Pabėgėlių iš Ukrainos priėmimas ir ankstyva integracija“</t>
  </si>
  <si>
    <t>2.5</t>
  </si>
  <si>
    <t>2.6</t>
  </si>
  <si>
    <t>5.1</t>
  </si>
  <si>
    <t>7.1</t>
  </si>
  <si>
    <t>8.2</t>
  </si>
  <si>
    <t>8.3</t>
  </si>
  <si>
    <t>9</t>
  </si>
  <si>
    <t>9.1</t>
  </si>
  <si>
    <t>9.2</t>
  </si>
  <si>
    <t>9.3</t>
  </si>
  <si>
    <t>15.2</t>
  </si>
  <si>
    <t>16</t>
  </si>
  <si>
    <t>17</t>
  </si>
  <si>
    <t>17.1</t>
  </si>
  <si>
    <t xml:space="preserve">     valstybės biudžeto lėšos, skirtos užtikrinti ugdymo, maitinimo ir pavėžėjimo lėšas socialinę riziką patiriantiems vaikams ikimokykliniame ugdyme</t>
  </si>
  <si>
    <t>2.7</t>
  </si>
  <si>
    <t>Įgyvendinti projektą „Kokybės krepšelis"</t>
  </si>
  <si>
    <t>10.3</t>
  </si>
  <si>
    <t>12.1</t>
  </si>
  <si>
    <t>12.2</t>
  </si>
  <si>
    <t>14.1</t>
  </si>
  <si>
    <t>18</t>
  </si>
  <si>
    <t xml:space="preserve">                                                                                  Projekto lyginamasis variantas</t>
  </si>
  <si>
    <t xml:space="preserve">                                                                      Projekto lyginamasis variantas</t>
  </si>
  <si>
    <t xml:space="preserve">                                                                    Projekto lyginamasis variantas</t>
  </si>
  <si>
    <t xml:space="preserve">                                                            Projekto lyginamasis variantas</t>
  </si>
  <si>
    <t xml:space="preserve">                                                      Projekto lyginamasis variantas</t>
  </si>
  <si>
    <t xml:space="preserve">                                                                     Projekto lyginamasis variantas</t>
  </si>
  <si>
    <t xml:space="preserve">                                     Projekto lyginamasis variantas</t>
  </si>
  <si>
    <t xml:space="preserve">                                              Projekto lyginamasis variantas</t>
  </si>
  <si>
    <t xml:space="preserve">                                                                           4 priedas</t>
  </si>
  <si>
    <t>Kita dotacija 2023 m. akredituotai vaikų dienos socialinei priežiūrai organizuoti, teikti ir administruoti</t>
  </si>
  <si>
    <t>Kita dotacija savivaldybės viešajai bibliotekai dokumentams 2023 metais įsigyti</t>
  </si>
  <si>
    <t>Kita dotacija įgyvendinti valstybei nuosavybės teise priklausančių žemės savininkų ir kitų naudotojų žemėje esančių melioracijos statinių rekonstravimo ir remonto darbus</t>
  </si>
  <si>
    <t xml:space="preserve">                                                                                            Projekto lyginamasis variantas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</si>
</sst>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;"/>
  </numFmts>
  <fonts count="22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i/>
      <strike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7" fillId="0" borderId="0"/>
    <xf numFmtId="0" fontId="1" fillId="0" borderId="0"/>
    <xf numFmtId="0" fontId="7" fillId="0" borderId="0"/>
    <xf numFmtId="0" fontId="13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368">
    <xf numFmtId="0" fontId="0" fillId="0" borderId="0" xfId="0"/>
    <xf numFmtId="0" fontId="1" fillId="0" borderId="0" xfId="1" applyFont="1" applyAlignment="1">
      <alignment vertical="center"/>
    </xf>
    <xf numFmtId="0" fontId="1" fillId="0" borderId="0" xfId="0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7" fontId="1" fillId="0" borderId="0" xfId="0" applyNumberFormat="1" applyFont="1"/>
    <xf numFmtId="168" fontId="1" fillId="0" borderId="0" xfId="0" applyNumberFormat="1" applyFont="1"/>
    <xf numFmtId="168" fontId="2" fillId="0" borderId="1" xfId="0" applyNumberFormat="1" applyFont="1" applyBorder="1" applyAlignment="1">
      <alignment vertical="center"/>
    </xf>
    <xf numFmtId="2" fontId="1" fillId="0" borderId="0" xfId="0" applyNumberFormat="1" applyFont="1"/>
    <xf numFmtId="0" fontId="2" fillId="0" borderId="1" xfId="1" applyFont="1" applyBorder="1" applyAlignment="1">
      <alignment vertical="center" wrapText="1"/>
    </xf>
    <xf numFmtId="18" fontId="1" fillId="0" borderId="0" xfId="0" applyNumberFormat="1" applyFont="1"/>
    <xf numFmtId="167" fontId="2" fillId="0" borderId="0" xfId="0" applyNumberFormat="1" applyFont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168" fontId="2" fillId="0" borderId="0" xfId="0" applyNumberFormat="1" applyFont="1"/>
    <xf numFmtId="168" fontId="20" fillId="0" borderId="1" xfId="0" applyNumberFormat="1" applyFont="1" applyBorder="1" applyAlignment="1">
      <alignment horizontal="right" vertical="center" wrapText="1"/>
    </xf>
    <xf numFmtId="167" fontId="14" fillId="0" borderId="0" xfId="0" applyNumberFormat="1" applyFont="1"/>
    <xf numFmtId="1" fontId="1" fillId="0" borderId="0" xfId="0" applyNumberFormat="1" applyFont="1"/>
    <xf numFmtId="16" fontId="1" fillId="0" borderId="1" xfId="1" applyNumberFormat="1" applyFont="1" applyBorder="1" applyAlignment="1">
      <alignment horizontal="right" vertic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left" vertical="center" wrapText="1"/>
    </xf>
    <xf numFmtId="168" fontId="16" fillId="0" borderId="1" xfId="0" applyNumberFormat="1" applyFont="1" applyBorder="1" applyAlignment="1">
      <alignment vertical="center"/>
    </xf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4" fillId="0" borderId="0" xfId="0" applyFont="1"/>
    <xf numFmtId="0" fontId="7" fillId="0" borderId="0" xfId="0" applyFont="1"/>
    <xf numFmtId="3" fontId="20" fillId="0" borderId="1" xfId="0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167" fontId="11" fillId="0" borderId="0" xfId="0" applyNumberFormat="1" applyFont="1"/>
    <xf numFmtId="168" fontId="17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 wrapText="1"/>
    </xf>
    <xf numFmtId="168" fontId="2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8" fontId="2" fillId="0" borderId="0" xfId="1" applyNumberFormat="1" applyFont="1"/>
    <xf numFmtId="168" fontId="1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7" fontId="1" fillId="0" borderId="2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167" fontId="1" fillId="0" borderId="2" xfId="0" applyNumberFormat="1" applyFont="1" applyBorder="1" applyAlignment="1">
      <alignment horizontal="left" vertical="center" wrapText="1"/>
    </xf>
    <xf numFmtId="167" fontId="1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left" vertical="center" wrapText="1"/>
    </xf>
    <xf numFmtId="168" fontId="20" fillId="0" borderId="1" xfId="0" applyNumberFormat="1" applyFont="1" applyBorder="1" applyAlignment="1">
      <alignment horizontal="center" vertical="center"/>
    </xf>
    <xf numFmtId="168" fontId="20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0" fontId="1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167" fontId="1" fillId="0" borderId="1" xfId="20" applyNumberFormat="1" applyBorder="1" applyAlignment="1">
      <alignment vertical="center" wrapText="1"/>
    </xf>
    <xf numFmtId="168" fontId="2" fillId="0" borderId="1" xfId="2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168" fontId="1" fillId="0" borderId="1" xfId="20" applyNumberForma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vertical="center" wrapText="1"/>
    </xf>
    <xf numFmtId="0" fontId="1" fillId="0" borderId="1" xfId="18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center" wrapText="1"/>
    </xf>
    <xf numFmtId="0" fontId="1" fillId="0" borderId="7" xfId="18" applyBorder="1" applyAlignment="1">
      <alignment vertical="center" wrapText="1"/>
    </xf>
    <xf numFmtId="168" fontId="1" fillId="0" borderId="7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20" applyNumberFormat="1" applyBorder="1" applyAlignment="1">
      <alignment horizontal="center" vertical="center"/>
    </xf>
    <xf numFmtId="49" fontId="1" fillId="0" borderId="1" xfId="20" applyNumberFormat="1" applyBorder="1" applyAlignment="1">
      <alignment horizontal="center" vertical="center" wrapText="1"/>
    </xf>
    <xf numFmtId="0" fontId="6" fillId="0" borderId="1" xfId="18" applyFont="1" applyBorder="1" applyAlignment="1">
      <alignment vertical="center" wrapText="1"/>
    </xf>
    <xf numFmtId="167" fontId="1" fillId="0" borderId="1" xfId="20" applyNumberFormat="1" applyBorder="1" applyAlignment="1">
      <alignment vertical="center"/>
    </xf>
    <xf numFmtId="167" fontId="2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18" applyNumberFormat="1" applyBorder="1" applyAlignment="1">
      <alignment horizontal="center" vertical="center" wrapText="1"/>
    </xf>
    <xf numFmtId="168" fontId="2" fillId="0" borderId="4" xfId="0" applyNumberFormat="1" applyFont="1" applyBorder="1" applyAlignment="1">
      <alignment vertical="center"/>
    </xf>
    <xf numFmtId="49" fontId="2" fillId="0" borderId="1" xfId="2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vertical="center"/>
    </xf>
    <xf numFmtId="0" fontId="1" fillId="0" borderId="6" xfId="0" applyFont="1" applyBorder="1"/>
    <xf numFmtId="0" fontId="2" fillId="0" borderId="1" xfId="0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170" fontId="2" fillId="0" borderId="1" xfId="0" applyNumberFormat="1" applyFont="1" applyBorder="1" applyAlignment="1">
      <alignment horizontal="right" vertical="center"/>
    </xf>
    <xf numFmtId="170" fontId="1" fillId="0" borderId="1" xfId="0" applyNumberFormat="1" applyFont="1" applyBorder="1" applyAlignment="1">
      <alignment horizontal="right" vertical="center"/>
    </xf>
    <xf numFmtId="170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67" fontId="1" fillId="0" borderId="0" xfId="0" applyNumberFormat="1" applyFont="1" applyAlignment="1">
      <alignment horizontal="right" vertical="center"/>
    </xf>
    <xf numFmtId="170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20" fillId="0" borderId="1" xfId="0" applyNumberFormat="1" applyFont="1" applyBorder="1" applyAlignment="1">
      <alignment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70" fontId="20" fillId="0" borderId="1" xfId="0" applyNumberFormat="1" applyFont="1" applyBorder="1" applyAlignment="1">
      <alignment horizontal="right" vertical="center"/>
    </xf>
    <xf numFmtId="167" fontId="1" fillId="0" borderId="5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168" fontId="1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168" fontId="1" fillId="0" borderId="1" xfId="20" applyNumberFormat="1" applyBorder="1" applyAlignment="1">
      <alignment horizontal="center" vertical="center"/>
    </xf>
    <xf numFmtId="167" fontId="1" fillId="0" borderId="1" xfId="2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/>
    </xf>
    <xf numFmtId="168" fontId="2" fillId="0" borderId="1" xfId="2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 wrapText="1"/>
    </xf>
    <xf numFmtId="168" fontId="1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left" vertical="center"/>
    </xf>
    <xf numFmtId="168" fontId="21" fillId="0" borderId="1" xfId="0" applyNumberFormat="1" applyFont="1" applyBorder="1" applyAlignment="1">
      <alignment horizontal="center" vertical="center"/>
    </xf>
    <xf numFmtId="168" fontId="11" fillId="0" borderId="1" xfId="0" applyNumberFormat="1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168" fontId="6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left" vertical="center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7" fontId="1" fillId="0" borderId="1" xfId="0" applyNumberFormat="1" applyFont="1" applyBorder="1" applyAlignment="1">
      <alignment horizontal="right"/>
    </xf>
    <xf numFmtId="167" fontId="6" fillId="0" borderId="1" xfId="19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right"/>
    </xf>
    <xf numFmtId="169" fontId="1" fillId="0" borderId="1" xfId="0" applyNumberFormat="1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8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168" fontId="2" fillId="0" borderId="0" xfId="0" applyNumberFormat="1" applyFont="1" applyAlignment="1">
      <alignment horizontal="right" vertical="center"/>
    </xf>
    <xf numFmtId="168" fontId="1" fillId="0" borderId="1" xfId="0" applyNumberFormat="1" applyFont="1" applyBorder="1" applyAlignment="1">
      <alignment horizontal="center"/>
    </xf>
    <xf numFmtId="168" fontId="21" fillId="0" borderId="1" xfId="0" applyNumberFormat="1" applyFont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0" fontId="2" fillId="0" borderId="4" xfId="1" applyFont="1" applyBorder="1" applyAlignment="1">
      <alignment horizontal="right" vertical="center"/>
    </xf>
    <xf numFmtId="0" fontId="2" fillId="0" borderId="7" xfId="1" applyFont="1" applyBorder="1" applyAlignment="1">
      <alignment horizontal="right" vertical="center"/>
    </xf>
    <xf numFmtId="0" fontId="1" fillId="0" borderId="4" xfId="1" applyFont="1" applyBorder="1" applyAlignment="1">
      <alignment horizontal="right" vertical="center"/>
    </xf>
    <xf numFmtId="0" fontId="1" fillId="0" borderId="7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16" fontId="1" fillId="0" borderId="4" xfId="1" applyNumberFormat="1" applyFont="1" applyBorder="1" applyAlignment="1">
      <alignment horizontal="right" vertical="center"/>
    </xf>
    <xf numFmtId="16" fontId="1" fillId="0" borderId="7" xfId="1" applyNumberFormat="1" applyFont="1" applyBorder="1" applyAlignment="1">
      <alignment horizontal="right" vertical="center"/>
    </xf>
    <xf numFmtId="0" fontId="3" fillId="0" borderId="0" xfId="1" applyFont="1" applyAlignment="1">
      <alignment horizontal="right"/>
    </xf>
    <xf numFmtId="0" fontId="19" fillId="0" borderId="0" xfId="1" applyFont="1" applyAlignment="1">
      <alignment horizontal="center"/>
    </xf>
    <xf numFmtId="0" fontId="2" fillId="0" borderId="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left" vertical="center"/>
    </xf>
    <xf numFmtId="167" fontId="1" fillId="0" borderId="7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167" fontId="1" fillId="0" borderId="4" xfId="0" applyNumberFormat="1" applyFont="1" applyBorder="1" applyAlignment="1">
      <alignment horizontal="left" vertical="center" wrapText="1"/>
    </xf>
    <xf numFmtId="167" fontId="1" fillId="0" borderId="7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left" vertical="center"/>
    </xf>
    <xf numFmtId="2" fontId="1" fillId="0" borderId="4" xfId="20" applyNumberFormat="1" applyBorder="1" applyAlignment="1">
      <alignment horizontal="left" vertical="center"/>
    </xf>
    <xf numFmtId="2" fontId="1" fillId="0" borderId="7" xfId="20" applyNumberForma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4" xfId="20" applyNumberFormat="1" applyBorder="1" applyAlignment="1">
      <alignment horizontal="center" vertical="center" wrapText="1"/>
    </xf>
    <xf numFmtId="49" fontId="1" fillId="0" borderId="7" xfId="20" applyNumberFormat="1" applyBorder="1" applyAlignment="1">
      <alignment horizontal="center" vertical="center" wrapText="1"/>
    </xf>
    <xf numFmtId="167" fontId="1" fillId="0" borderId="4" xfId="0" applyNumberFormat="1" applyFont="1" applyBorder="1" applyAlignment="1">
      <alignment vertical="center" wrapText="1"/>
    </xf>
    <xf numFmtId="167" fontId="1" fillId="0" borderId="7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 wrapText="1"/>
    </xf>
    <xf numFmtId="49" fontId="10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1" fillId="0" borderId="4" xfId="18" applyNumberFormat="1" applyBorder="1" applyAlignment="1">
      <alignment horizontal="center" vertical="center" wrapText="1"/>
    </xf>
    <xf numFmtId="49" fontId="1" fillId="0" borderId="7" xfId="18" applyNumberFormat="1" applyBorder="1" applyAlignment="1">
      <alignment horizontal="center" vertical="center" wrapText="1"/>
    </xf>
    <xf numFmtId="0" fontId="1" fillId="0" borderId="4" xfId="18" applyBorder="1" applyAlignment="1">
      <alignment horizontal="left" vertical="center" wrapText="1"/>
    </xf>
    <xf numFmtId="0" fontId="1" fillId="0" borderId="7" xfId="18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right" vertical="center"/>
    </xf>
    <xf numFmtId="0" fontId="1" fillId="0" borderId="4" xfId="18" applyBorder="1" applyAlignment="1">
      <alignment vertical="center" wrapText="1"/>
    </xf>
    <xf numFmtId="0" fontId="1" fillId="0" borderId="7" xfId="18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49" fontId="8" fillId="0" borderId="7" xfId="0" applyNumberFormat="1" applyFont="1" applyBorder="1" applyAlignment="1">
      <alignment vertical="center" wrapText="1"/>
    </xf>
    <xf numFmtId="167" fontId="1" fillId="0" borderId="4" xfId="20" applyNumberFormat="1" applyBorder="1" applyAlignment="1">
      <alignment vertical="center"/>
    </xf>
    <xf numFmtId="167" fontId="1" fillId="0" borderId="7" xfId="20" applyNumberForma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vertical="center"/>
    </xf>
    <xf numFmtId="167" fontId="1" fillId="0" borderId="7" xfId="0" applyNumberFormat="1" applyFont="1" applyBorder="1" applyAlignment="1">
      <alignment vertical="center"/>
    </xf>
    <xf numFmtId="49" fontId="1" fillId="0" borderId="4" xfId="20" applyNumberFormat="1" applyBorder="1" applyAlignment="1">
      <alignment horizontal="center" vertical="center"/>
    </xf>
    <xf numFmtId="49" fontId="1" fillId="0" borderId="7" xfId="2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7" fontId="1" fillId="0" borderId="4" xfId="20" applyNumberFormat="1" applyBorder="1" applyAlignment="1">
      <alignment vertical="center" wrapText="1"/>
    </xf>
    <xf numFmtId="167" fontId="1" fillId="0" borderId="7" xfId="20" applyNumberFormat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49" fontId="11" fillId="0" borderId="7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9" fontId="9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0" fontId="1" fillId="0" borderId="4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2" fillId="0" borderId="4" xfId="0" applyNumberFormat="1" applyFont="1" applyBorder="1" applyAlignment="1">
      <alignment horizontal="center" vertical="center"/>
    </xf>
    <xf numFmtId="170" fontId="2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170" fontId="1" fillId="0" borderId="4" xfId="0" applyNumberFormat="1" applyFont="1" applyBorder="1" applyAlignment="1">
      <alignment horizontal="center" vertical="center"/>
    </xf>
    <xf numFmtId="170" fontId="1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170" fontId="2" fillId="0" borderId="4" xfId="0" applyNumberFormat="1" applyFont="1" applyBorder="1" applyAlignment="1">
      <alignment horizontal="right" vertical="center"/>
    </xf>
    <xf numFmtId="170" fontId="2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0" fontId="1" fillId="0" borderId="4" xfId="0" applyNumberFormat="1" applyFont="1" applyBorder="1" applyAlignment="1">
      <alignment horizontal="right" vertical="center" wrapText="1"/>
    </xf>
    <xf numFmtId="170" fontId="1" fillId="0" borderId="7" xfId="0" applyNumberFormat="1" applyFont="1" applyBorder="1" applyAlignment="1">
      <alignment horizontal="right" vertical="center" wrapText="1"/>
    </xf>
    <xf numFmtId="167" fontId="1" fillId="0" borderId="4" xfId="20" applyNumberFormat="1" applyBorder="1" applyAlignment="1">
      <alignment horizontal="left" vertical="center"/>
    </xf>
    <xf numFmtId="167" fontId="1" fillId="0" borderId="7" xfId="20" applyNumberForma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8" fontId="2" fillId="0" borderId="4" xfId="20" applyNumberFormat="1" applyFont="1" applyBorder="1" applyAlignment="1">
      <alignment horizontal="center" vertical="center"/>
    </xf>
    <xf numFmtId="168" fontId="2" fillId="0" borderId="7" xfId="20" applyNumberFormat="1" applyFont="1" applyBorder="1" applyAlignment="1">
      <alignment horizontal="center" vertical="center"/>
    </xf>
    <xf numFmtId="168" fontId="1" fillId="0" borderId="4" xfId="20" applyNumberFormat="1" applyBorder="1" applyAlignment="1">
      <alignment horizontal="right" vertical="center"/>
    </xf>
    <xf numFmtId="168" fontId="1" fillId="0" borderId="7" xfId="20" applyNumberFormat="1" applyBorder="1" applyAlignment="1">
      <alignment horizontal="right" vertical="center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168" fontId="1" fillId="0" borderId="4" xfId="20" applyNumberFormat="1" applyBorder="1" applyAlignment="1">
      <alignment horizontal="center" vertical="center"/>
    </xf>
    <xf numFmtId="168" fontId="1" fillId="0" borderId="7" xfId="20" applyNumberForma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167" fontId="2" fillId="0" borderId="4" xfId="0" applyNumberFormat="1" applyFont="1" applyBorder="1" applyAlignment="1">
      <alignment horizontal="left" vertical="center" wrapText="1"/>
    </xf>
    <xf numFmtId="167" fontId="2" fillId="0" borderId="7" xfId="0" applyNumberFormat="1" applyFont="1" applyBorder="1" applyAlignment="1">
      <alignment horizontal="left" vertical="center" wrapText="1"/>
    </xf>
    <xf numFmtId="168" fontId="1" fillId="0" borderId="1" xfId="20" applyNumberFormat="1" applyBorder="1" applyAlignment="1">
      <alignment horizontal="right" vertical="center"/>
    </xf>
    <xf numFmtId="167" fontId="6" fillId="0" borderId="4" xfId="0" applyNumberFormat="1" applyFont="1" applyBorder="1" applyAlignment="1">
      <alignment horizontal="left" vertical="center" wrapText="1"/>
    </xf>
    <xf numFmtId="167" fontId="6" fillId="0" borderId="7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167" fontId="1" fillId="0" borderId="4" xfId="20" applyNumberFormat="1" applyBorder="1" applyAlignment="1">
      <alignment horizontal="left" vertical="center" wrapText="1"/>
    </xf>
    <xf numFmtId="167" fontId="1" fillId="0" borderId="7" xfId="20" applyNumberForma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8" fontId="1" fillId="0" borderId="4" xfId="0" applyNumberFormat="1" applyFont="1" applyBorder="1" applyAlignment="1">
      <alignment horizontal="right" vertical="center"/>
    </xf>
    <xf numFmtId="168" fontId="1" fillId="0" borderId="7" xfId="0" applyNumberFormat="1" applyFont="1" applyBorder="1" applyAlignment="1">
      <alignment horizontal="right" vertical="center"/>
    </xf>
    <xf numFmtId="168" fontId="2" fillId="0" borderId="4" xfId="0" applyNumberFormat="1" applyFont="1" applyBorder="1" applyAlignment="1">
      <alignment horizontal="center" vertical="center"/>
    </xf>
    <xf numFmtId="168" fontId="2" fillId="0" borderId="7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left" vertical="center"/>
    </xf>
    <xf numFmtId="167" fontId="6" fillId="0" borderId="7" xfId="0" applyNumberFormat="1" applyFont="1" applyBorder="1" applyAlignment="1">
      <alignment horizontal="left" vertical="center"/>
    </xf>
    <xf numFmtId="168" fontId="6" fillId="0" borderId="4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right" vertical="center"/>
    </xf>
    <xf numFmtId="171" fontId="2" fillId="0" borderId="4" xfId="0" applyNumberFormat="1" applyFont="1" applyBorder="1" applyAlignment="1">
      <alignment horizontal="center" vertical="center"/>
    </xf>
    <xf numFmtId="171" fontId="2" fillId="0" borderId="7" xfId="0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right" vertical="center"/>
    </xf>
    <xf numFmtId="168" fontId="2" fillId="0" borderId="7" xfId="0" applyNumberFormat="1" applyFont="1" applyBorder="1" applyAlignment="1">
      <alignment horizontal="right" vertical="center"/>
    </xf>
  </cellXfs>
  <cellStyles count="22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biudžetas 6_2009 m 02 men biudzetas." xfId="18" xr:uid="{00000000-0005-0000-0000-000012000000}"/>
    <cellStyle name="Normal_Sheet1" xfId="19" xr:uid="{00000000-0005-0000-0000-000013000000}"/>
    <cellStyle name="Normal_Sheet1_2009 m 02 men biudzetas." xfId="20" xr:uid="{00000000-0005-0000-0000-000014000000}"/>
    <cellStyle name="Paprastas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26" Type="http://schemas.microsoft.com/office/2017/10/relationships/person" Target="persons/person6.xml"/><Relationship Id="rId39" Type="http://schemas.microsoft.com/office/2017/10/relationships/person" Target="persons/person18.xml"/><Relationship Id="rId21" Type="http://schemas.microsoft.com/office/2017/10/relationships/person" Target="persons/person0.xml"/><Relationship Id="rId34" Type="http://schemas.microsoft.com/office/2017/10/relationships/person" Target="persons/person13.xml"/><Relationship Id="rId42" Type="http://schemas.microsoft.com/office/2017/10/relationships/person" Target="persons/person20.xml"/><Relationship Id="rId47" Type="http://schemas.microsoft.com/office/2017/10/relationships/person" Target="persons/person25.xml"/><Relationship Id="rId50" Type="http://schemas.microsoft.com/office/2017/10/relationships/person" Target="persons/person28.xml"/><Relationship Id="rId55" Type="http://schemas.microsoft.com/office/2017/10/relationships/person" Target="persons/person32.xml"/><Relationship Id="rId63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5" Type="http://schemas.microsoft.com/office/2017/10/relationships/person" Target="persons/person3.xml"/><Relationship Id="rId33" Type="http://schemas.microsoft.com/office/2017/10/relationships/person" Target="persons/person11.xml"/><Relationship Id="rId38" Type="http://schemas.microsoft.com/office/2017/10/relationships/person" Target="persons/person16.xml"/><Relationship Id="rId46" Type="http://schemas.microsoft.com/office/2017/10/relationships/person" Target="persons/person26.xml"/><Relationship Id="rId59" Type="http://schemas.microsoft.com/office/2017/10/relationships/person" Target="persons/person37.xml"/><Relationship Id="rId2" Type="http://schemas.openxmlformats.org/officeDocument/2006/relationships/worksheet" Target="worksheets/sheet2.xml"/><Relationship Id="rId29" Type="http://schemas.microsoft.com/office/2017/10/relationships/person" Target="persons/person7.xml"/><Relationship Id="rId20" Type="http://schemas.microsoft.com/office/2017/10/relationships/person" Target="persons/person41.xml"/><Relationship Id="rId41" Type="http://schemas.microsoft.com/office/2017/10/relationships/person" Target="persons/person21.xml"/><Relationship Id="rId54" Type="http://schemas.microsoft.com/office/2017/10/relationships/person" Target="persons/person33.xml"/><Relationship Id="rId62" Type="http://schemas.microsoft.com/office/2017/10/relationships/person" Target="persons/person4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40" Type="http://schemas.microsoft.com/office/2017/10/relationships/person" Target="persons/person19.xml"/><Relationship Id="rId24" Type="http://schemas.microsoft.com/office/2017/10/relationships/person" Target="persons/person2.xml"/><Relationship Id="rId32" Type="http://schemas.microsoft.com/office/2017/10/relationships/person" Target="persons/person10.xml"/><Relationship Id="rId37" Type="http://schemas.microsoft.com/office/2017/10/relationships/person" Target="persons/person15.xml"/><Relationship Id="rId45" Type="http://schemas.microsoft.com/office/2017/10/relationships/person" Target="persons/person23.xml"/><Relationship Id="rId53" Type="http://schemas.microsoft.com/office/2017/10/relationships/person" Target="persons/person31.xml"/><Relationship Id="rId58" Type="http://schemas.microsoft.com/office/2017/10/relationships/person" Target="persons/person3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61" Type="http://schemas.microsoft.com/office/2017/10/relationships/person" Target="persons/person39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4.xml"/><Relationship Id="rId49" Type="http://schemas.microsoft.com/office/2017/10/relationships/person" Target="persons/person27.xml"/><Relationship Id="rId57" Type="http://schemas.microsoft.com/office/2017/10/relationships/person" Target="persons/person35.xml"/><Relationship Id="rId10" Type="http://schemas.openxmlformats.org/officeDocument/2006/relationships/worksheet" Target="worksheets/sheet10.xml"/><Relationship Id="rId19" Type="http://schemas.microsoft.com/office/2017/10/relationships/person" Target="persons/person43.xml"/><Relationship Id="rId60" Type="http://schemas.microsoft.com/office/2017/10/relationships/person" Target="persons/person40.xml"/><Relationship Id="rId31" Type="http://schemas.microsoft.com/office/2017/10/relationships/person" Target="persons/person8.xml"/><Relationship Id="rId44" Type="http://schemas.microsoft.com/office/2017/10/relationships/person" Target="persons/person22.xml"/><Relationship Id="rId52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56" Type="http://schemas.microsoft.com/office/2017/10/relationships/person" Target="persons/person38.xml"/><Relationship Id="rId48" Type="http://schemas.microsoft.com/office/2017/10/relationships/person" Target="persons/person29.xml"/><Relationship Id="rId43" Type="http://schemas.microsoft.com/office/2017/10/relationships/person" Target="persons/person24.xml"/><Relationship Id="rId35" Type="http://schemas.microsoft.com/office/2017/10/relationships/person" Target="persons/person17.xml"/><Relationship Id="rId27" Type="http://schemas.microsoft.com/office/2017/10/relationships/person" Target="persons/person12.xml"/><Relationship Id="rId30" Type="http://schemas.microsoft.com/office/2017/10/relationships/person" Target="persons/person9.xml"/><Relationship Id="rId22" Type="http://schemas.microsoft.com/office/2017/10/relationships/person" Target="persons/person4.xml"/><Relationship Id="rId8" Type="http://schemas.openxmlformats.org/officeDocument/2006/relationships/worksheet" Target="worksheets/sheet8.xml"/><Relationship Id="rId51" Type="http://schemas.microsoft.com/office/2017/10/relationships/person" Target="persons/person34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3"/>
  <sheetViews>
    <sheetView zoomScaleNormal="100" workbookViewId="0">
      <selection activeCell="B105" sqref="B105:B106"/>
    </sheetView>
  </sheetViews>
  <sheetFormatPr defaultColWidth="9.140625" defaultRowHeight="12.75" x14ac:dyDescent="0.2"/>
  <cols>
    <col min="1" max="1" width="6.28515625" style="9" customWidth="1"/>
    <col min="2" max="2" width="69.28515625" style="2" customWidth="1"/>
    <col min="3" max="3" width="14.5703125" style="2" bestFit="1" customWidth="1"/>
    <col min="4" max="4" width="9.28515625" style="2" customWidth="1"/>
    <col min="5" max="5" width="11.7109375" style="2" bestFit="1" customWidth="1"/>
    <col min="6" max="6" width="15.140625" style="2" customWidth="1"/>
    <col min="7" max="16384" width="9.140625" style="2"/>
  </cols>
  <sheetData>
    <row r="1" spans="1:14" ht="15.75" x14ac:dyDescent="0.25">
      <c r="A1" s="1"/>
      <c r="B1" s="224" t="s">
        <v>882</v>
      </c>
      <c r="C1" s="224"/>
    </row>
    <row r="2" spans="1:14" ht="15.75" x14ac:dyDescent="0.25">
      <c r="A2" s="223" t="s">
        <v>302</v>
      </c>
      <c r="B2" s="223"/>
      <c r="C2" s="223"/>
    </row>
    <row r="3" spans="1:14" ht="15.75" x14ac:dyDescent="0.25">
      <c r="A3" s="4"/>
      <c r="B3" s="3"/>
      <c r="C3" s="3"/>
    </row>
    <row r="4" spans="1:14" x14ac:dyDescent="0.2">
      <c r="A4" s="1"/>
      <c r="B4" s="5" t="s">
        <v>450</v>
      </c>
      <c r="C4" s="6"/>
    </row>
    <row r="5" spans="1:14" x14ac:dyDescent="0.2">
      <c r="A5" s="1"/>
      <c r="B5" s="6"/>
      <c r="C5" s="6"/>
    </row>
    <row r="6" spans="1:14" s="9" customFormat="1" x14ac:dyDescent="0.2">
      <c r="A6" s="7" t="s">
        <v>0</v>
      </c>
      <c r="B6" s="8" t="s">
        <v>303</v>
      </c>
      <c r="C6" s="8" t="s">
        <v>304</v>
      </c>
    </row>
    <row r="7" spans="1:14" ht="12.6" customHeight="1" x14ac:dyDescent="0.2">
      <c r="A7" s="10">
        <v>1</v>
      </c>
      <c r="B7" s="7" t="s">
        <v>385</v>
      </c>
      <c r="C7" s="11">
        <v>45354.9</v>
      </c>
      <c r="E7" s="12"/>
      <c r="G7" s="13"/>
    </row>
    <row r="8" spans="1:14" ht="12.6" customHeight="1" x14ac:dyDescent="0.2">
      <c r="A8" s="10">
        <v>2</v>
      </c>
      <c r="B8" s="7" t="s">
        <v>305</v>
      </c>
      <c r="C8" s="14">
        <v>42370.9</v>
      </c>
      <c r="D8" s="15"/>
      <c r="E8" s="13"/>
      <c r="G8" s="13"/>
    </row>
    <row r="9" spans="1:14" ht="25.5" x14ac:dyDescent="0.2">
      <c r="A9" s="10">
        <v>3</v>
      </c>
      <c r="B9" s="16" t="s">
        <v>386</v>
      </c>
      <c r="C9" s="14">
        <v>50</v>
      </c>
      <c r="D9" s="17"/>
      <c r="E9" s="13"/>
      <c r="F9" s="18"/>
    </row>
    <row r="10" spans="1:14" ht="12.6" customHeight="1" x14ac:dyDescent="0.2">
      <c r="A10" s="10">
        <v>4</v>
      </c>
      <c r="B10" s="7" t="s">
        <v>387</v>
      </c>
      <c r="C10" s="14">
        <v>2601.1999999999998</v>
      </c>
      <c r="D10" s="17"/>
      <c r="F10" s="18"/>
      <c r="G10" s="13"/>
    </row>
    <row r="11" spans="1:14" ht="12.6" customHeight="1" x14ac:dyDescent="0.2">
      <c r="A11" s="10">
        <v>5</v>
      </c>
      <c r="B11" s="19" t="s">
        <v>306</v>
      </c>
      <c r="C11" s="20">
        <v>900</v>
      </c>
      <c r="D11" s="12"/>
      <c r="F11" s="21"/>
      <c r="G11" s="13"/>
    </row>
    <row r="12" spans="1:14" ht="12.6" customHeight="1" x14ac:dyDescent="0.2">
      <c r="A12" s="10">
        <v>6</v>
      </c>
      <c r="B12" s="19" t="s">
        <v>307</v>
      </c>
      <c r="C12" s="20">
        <v>15</v>
      </c>
      <c r="D12" s="12"/>
      <c r="F12" s="21"/>
    </row>
    <row r="13" spans="1:14" ht="12.6" customHeight="1" x14ac:dyDescent="0.2">
      <c r="A13" s="10">
        <v>7</v>
      </c>
      <c r="B13" s="19" t="s">
        <v>308</v>
      </c>
      <c r="C13" s="20">
        <v>1686.2</v>
      </c>
      <c r="D13" s="12"/>
      <c r="F13" s="18"/>
      <c r="N13" s="12"/>
    </row>
    <row r="14" spans="1:14" ht="12.6" customHeight="1" x14ac:dyDescent="0.2">
      <c r="A14" s="10">
        <v>8</v>
      </c>
      <c r="B14" s="7" t="s">
        <v>388</v>
      </c>
      <c r="C14" s="11">
        <v>332.8</v>
      </c>
      <c r="D14" s="17"/>
    </row>
    <row r="15" spans="1:14" ht="12.6" customHeight="1" x14ac:dyDescent="0.2">
      <c r="A15" s="10">
        <v>9</v>
      </c>
      <c r="B15" s="19" t="s">
        <v>309</v>
      </c>
      <c r="C15" s="20">
        <v>332.8</v>
      </c>
    </row>
    <row r="16" spans="1:14" ht="12.6" customHeight="1" x14ac:dyDescent="0.2">
      <c r="A16" s="213">
        <v>10</v>
      </c>
      <c r="B16" s="215" t="s">
        <v>389</v>
      </c>
      <c r="C16" s="22">
        <v>39080.1</v>
      </c>
    </row>
    <row r="17" spans="1:7" x14ac:dyDescent="0.2">
      <c r="A17" s="214"/>
      <c r="B17" s="216"/>
      <c r="C17" s="11">
        <v>41456.5</v>
      </c>
      <c r="D17" s="12"/>
      <c r="E17" s="13"/>
    </row>
    <row r="18" spans="1:7" x14ac:dyDescent="0.2">
      <c r="A18" s="213">
        <v>11</v>
      </c>
      <c r="B18" s="225" t="s">
        <v>390</v>
      </c>
      <c r="C18" s="22">
        <v>1890.8</v>
      </c>
      <c r="D18" s="12"/>
    </row>
    <row r="19" spans="1:7" x14ac:dyDescent="0.2">
      <c r="A19" s="214"/>
      <c r="B19" s="226"/>
      <c r="C19" s="11">
        <v>3222.7999999999997</v>
      </c>
      <c r="D19" s="12"/>
      <c r="E19" s="13"/>
    </row>
    <row r="20" spans="1:7" x14ac:dyDescent="0.2">
      <c r="A20" s="213" t="s">
        <v>34</v>
      </c>
      <c r="B20" s="219" t="s">
        <v>310</v>
      </c>
      <c r="C20" s="22">
        <v>1740.3</v>
      </c>
      <c r="D20" s="12"/>
    </row>
    <row r="21" spans="1:7" x14ac:dyDescent="0.2">
      <c r="A21" s="214"/>
      <c r="B21" s="220"/>
      <c r="C21" s="14">
        <v>3063.6</v>
      </c>
      <c r="D21" s="12"/>
      <c r="E21" s="13"/>
      <c r="F21" s="12"/>
      <c r="G21" s="2" t="s">
        <v>374</v>
      </c>
    </row>
    <row r="22" spans="1:7" x14ac:dyDescent="0.2">
      <c r="A22" s="213" t="s">
        <v>35</v>
      </c>
      <c r="B22" s="219" t="s">
        <v>311</v>
      </c>
      <c r="C22" s="22">
        <v>150.5</v>
      </c>
      <c r="D22" s="12"/>
      <c r="E22" s="23"/>
      <c r="F22" s="12"/>
    </row>
    <row r="23" spans="1:7" x14ac:dyDescent="0.2">
      <c r="A23" s="214"/>
      <c r="B23" s="220"/>
      <c r="C23" s="14">
        <v>159.19999999999999</v>
      </c>
      <c r="D23" s="12"/>
      <c r="E23" s="13"/>
      <c r="F23" s="12"/>
    </row>
    <row r="24" spans="1:7" x14ac:dyDescent="0.2">
      <c r="A24" s="213">
        <v>12</v>
      </c>
      <c r="B24" s="215" t="s">
        <v>391</v>
      </c>
      <c r="C24" s="22">
        <v>25528.499999999996</v>
      </c>
      <c r="D24" s="12"/>
      <c r="E24" s="17"/>
      <c r="F24" s="12"/>
    </row>
    <row r="25" spans="1:7" ht="12.6" customHeight="1" x14ac:dyDescent="0.2">
      <c r="A25" s="214"/>
      <c r="B25" s="216"/>
      <c r="C25" s="14">
        <v>25928.899999999998</v>
      </c>
      <c r="D25" s="12"/>
      <c r="E25" s="13"/>
    </row>
    <row r="26" spans="1:7" ht="12.6" customHeight="1" x14ac:dyDescent="0.2">
      <c r="A26" s="213">
        <v>13</v>
      </c>
      <c r="B26" s="217" t="s">
        <v>392</v>
      </c>
      <c r="C26" s="22">
        <v>5896.8999999999978</v>
      </c>
      <c r="D26" s="12"/>
    </row>
    <row r="27" spans="1:7" ht="12.6" customHeight="1" x14ac:dyDescent="0.2">
      <c r="A27" s="214"/>
      <c r="B27" s="218"/>
      <c r="C27" s="14">
        <v>6297.2999999999993</v>
      </c>
      <c r="D27" s="12"/>
      <c r="E27" s="13"/>
      <c r="F27" s="24"/>
    </row>
    <row r="28" spans="1:7" ht="12.6" customHeight="1" x14ac:dyDescent="0.2">
      <c r="A28" s="25" t="s">
        <v>290</v>
      </c>
      <c r="B28" s="19" t="s">
        <v>312</v>
      </c>
      <c r="C28" s="20">
        <v>32.6</v>
      </c>
      <c r="D28" s="12"/>
      <c r="E28" s="17"/>
      <c r="G28" s="12"/>
    </row>
    <row r="29" spans="1:7" ht="12.6" customHeight="1" x14ac:dyDescent="0.2">
      <c r="A29" s="10" t="s">
        <v>393</v>
      </c>
      <c r="B29" s="19" t="s">
        <v>313</v>
      </c>
      <c r="C29" s="20">
        <v>9</v>
      </c>
      <c r="D29" s="12"/>
      <c r="E29" s="17"/>
      <c r="G29" s="12"/>
    </row>
    <row r="30" spans="1:7" ht="12.6" customHeight="1" x14ac:dyDescent="0.2">
      <c r="A30" s="221" t="s">
        <v>394</v>
      </c>
      <c r="B30" s="217" t="s">
        <v>314</v>
      </c>
      <c r="C30" s="22">
        <v>398.5</v>
      </c>
      <c r="D30" s="12"/>
      <c r="E30" s="17"/>
      <c r="G30" s="12"/>
    </row>
    <row r="31" spans="1:7" ht="12.6" customHeight="1" x14ac:dyDescent="0.2">
      <c r="A31" s="222"/>
      <c r="B31" s="218"/>
      <c r="C31" s="14">
        <v>354.5</v>
      </c>
      <c r="E31" s="13"/>
      <c r="F31" s="12"/>
      <c r="G31" s="12"/>
    </row>
    <row r="32" spans="1:7" ht="12.6" customHeight="1" x14ac:dyDescent="0.2">
      <c r="A32" s="10" t="s">
        <v>395</v>
      </c>
      <c r="B32" s="19" t="s">
        <v>315</v>
      </c>
      <c r="C32" s="20">
        <v>947.6</v>
      </c>
      <c r="E32" s="23"/>
    </row>
    <row r="33" spans="1:7" ht="12.6" customHeight="1" x14ac:dyDescent="0.2">
      <c r="A33" s="221" t="s">
        <v>396</v>
      </c>
      <c r="B33" s="217" t="s">
        <v>316</v>
      </c>
      <c r="C33" s="22">
        <v>1730</v>
      </c>
      <c r="E33" s="23"/>
    </row>
    <row r="34" spans="1:7" ht="12.6" customHeight="1" x14ac:dyDescent="0.2">
      <c r="A34" s="222"/>
      <c r="B34" s="218"/>
      <c r="C34" s="14">
        <v>2184.4</v>
      </c>
      <c r="D34" s="12"/>
      <c r="E34" s="13"/>
      <c r="F34" s="12"/>
      <c r="G34" s="12"/>
    </row>
    <row r="35" spans="1:7" x14ac:dyDescent="0.2">
      <c r="A35" s="10" t="s">
        <v>397</v>
      </c>
      <c r="B35" s="19" t="s">
        <v>317</v>
      </c>
      <c r="C35" s="20">
        <v>19.5</v>
      </c>
      <c r="D35" s="12"/>
      <c r="E35" s="13"/>
    </row>
    <row r="36" spans="1:7" x14ac:dyDescent="0.2">
      <c r="A36" s="25" t="s">
        <v>398</v>
      </c>
      <c r="B36" s="26" t="s">
        <v>318</v>
      </c>
      <c r="C36" s="20">
        <v>13.1</v>
      </c>
      <c r="D36" s="12"/>
      <c r="E36" s="24"/>
    </row>
    <row r="37" spans="1:7" x14ac:dyDescent="0.2">
      <c r="A37" s="213" t="s">
        <v>399</v>
      </c>
      <c r="B37" s="219" t="s">
        <v>575</v>
      </c>
      <c r="C37" s="22">
        <v>190.1</v>
      </c>
      <c r="D37" s="12"/>
      <c r="E37" s="24"/>
    </row>
    <row r="38" spans="1:7" ht="12.6" customHeight="1" x14ac:dyDescent="0.2">
      <c r="A38" s="214"/>
      <c r="B38" s="220"/>
      <c r="C38" s="14">
        <v>180.1</v>
      </c>
      <c r="D38" s="12"/>
      <c r="E38" s="13"/>
      <c r="F38" s="12"/>
    </row>
    <row r="39" spans="1:7" ht="12.6" customHeight="1" x14ac:dyDescent="0.2">
      <c r="A39" s="25" t="s">
        <v>400</v>
      </c>
      <c r="B39" s="27" t="s">
        <v>319</v>
      </c>
      <c r="C39" s="20">
        <v>35.5</v>
      </c>
      <c r="D39" s="12"/>
    </row>
    <row r="40" spans="1:7" ht="12.6" customHeight="1" x14ac:dyDescent="0.2">
      <c r="A40" s="10" t="s">
        <v>401</v>
      </c>
      <c r="B40" s="27" t="s">
        <v>577</v>
      </c>
      <c r="C40" s="20">
        <v>12.2</v>
      </c>
      <c r="D40" s="12"/>
    </row>
    <row r="41" spans="1:7" ht="12.6" customHeight="1" x14ac:dyDescent="0.2">
      <c r="A41" s="25" t="s">
        <v>402</v>
      </c>
      <c r="B41" s="27" t="s">
        <v>320</v>
      </c>
      <c r="C41" s="20">
        <v>0.8</v>
      </c>
      <c r="D41" s="12"/>
    </row>
    <row r="42" spans="1:7" ht="12.6" customHeight="1" x14ac:dyDescent="0.2">
      <c r="A42" s="10" t="s">
        <v>403</v>
      </c>
      <c r="B42" s="27" t="s">
        <v>321</v>
      </c>
      <c r="C42" s="20">
        <v>57.8</v>
      </c>
      <c r="D42" s="12"/>
    </row>
    <row r="43" spans="1:7" x14ac:dyDescent="0.2">
      <c r="A43" s="25" t="s">
        <v>404</v>
      </c>
      <c r="B43" s="27" t="s">
        <v>322</v>
      </c>
      <c r="C43" s="20">
        <v>1234.5999999999999</v>
      </c>
      <c r="D43" s="12"/>
    </row>
    <row r="44" spans="1:7" ht="25.5" x14ac:dyDescent="0.2">
      <c r="A44" s="10" t="s">
        <v>405</v>
      </c>
      <c r="B44" s="27" t="s">
        <v>578</v>
      </c>
      <c r="C44" s="20">
        <v>5</v>
      </c>
      <c r="D44" s="12"/>
    </row>
    <row r="45" spans="1:7" ht="12.6" customHeight="1" x14ac:dyDescent="0.2">
      <c r="A45" s="25" t="s">
        <v>406</v>
      </c>
      <c r="B45" s="27" t="s">
        <v>323</v>
      </c>
      <c r="C45" s="20">
        <v>254.8</v>
      </c>
      <c r="D45" s="12"/>
    </row>
    <row r="46" spans="1:7" ht="12.6" customHeight="1" x14ac:dyDescent="0.2">
      <c r="A46" s="10" t="s">
        <v>407</v>
      </c>
      <c r="B46" s="19" t="s">
        <v>324</v>
      </c>
      <c r="C46" s="20">
        <v>360</v>
      </c>
      <c r="D46" s="12"/>
    </row>
    <row r="47" spans="1:7" ht="12.6" customHeight="1" x14ac:dyDescent="0.2">
      <c r="A47" s="25" t="s">
        <v>408</v>
      </c>
      <c r="B47" s="19" t="s">
        <v>579</v>
      </c>
      <c r="C47" s="28">
        <v>19.899999999999999</v>
      </c>
      <c r="D47" s="12"/>
    </row>
    <row r="48" spans="1:7" ht="12.6" customHeight="1" x14ac:dyDescent="0.2">
      <c r="A48" s="25" t="s">
        <v>409</v>
      </c>
      <c r="B48" s="19" t="s">
        <v>325</v>
      </c>
      <c r="C48" s="20">
        <v>47.9</v>
      </c>
      <c r="D48" s="12"/>
    </row>
    <row r="49" spans="1:7" ht="12.6" customHeight="1" x14ac:dyDescent="0.2">
      <c r="A49" s="25" t="s">
        <v>410</v>
      </c>
      <c r="B49" s="26" t="s">
        <v>580</v>
      </c>
      <c r="C49" s="20">
        <v>1.2</v>
      </c>
      <c r="D49" s="12"/>
    </row>
    <row r="50" spans="1:7" x14ac:dyDescent="0.2">
      <c r="A50" s="10" t="s">
        <v>411</v>
      </c>
      <c r="B50" s="26" t="s">
        <v>413</v>
      </c>
      <c r="C50" s="20">
        <v>416.4</v>
      </c>
      <c r="D50" s="12"/>
    </row>
    <row r="51" spans="1:7" ht="15.75" customHeight="1" x14ac:dyDescent="0.2">
      <c r="A51" s="25" t="s">
        <v>412</v>
      </c>
      <c r="B51" s="26" t="s">
        <v>326</v>
      </c>
      <c r="C51" s="20">
        <v>1.8</v>
      </c>
      <c r="D51" s="12"/>
    </row>
    <row r="52" spans="1:7" ht="12.75" customHeight="1" x14ac:dyDescent="0.2">
      <c r="A52" s="10" t="s">
        <v>414</v>
      </c>
      <c r="B52" s="26" t="s">
        <v>582</v>
      </c>
      <c r="C52" s="20">
        <v>88.4</v>
      </c>
      <c r="D52" s="12"/>
    </row>
    <row r="53" spans="1:7" ht="26.25" customHeight="1" x14ac:dyDescent="0.2">
      <c r="A53" s="25" t="s">
        <v>415</v>
      </c>
      <c r="B53" s="26" t="s">
        <v>584</v>
      </c>
      <c r="C53" s="20">
        <v>20.2</v>
      </c>
      <c r="D53" s="12"/>
    </row>
    <row r="54" spans="1:7" x14ac:dyDescent="0.2">
      <c r="A54" s="10">
        <v>14</v>
      </c>
      <c r="B54" s="19" t="s">
        <v>416</v>
      </c>
      <c r="C54" s="20">
        <v>18943.199999999997</v>
      </c>
      <c r="D54" s="12"/>
      <c r="E54" s="17"/>
      <c r="F54" s="24"/>
      <c r="G54" s="12"/>
    </row>
    <row r="55" spans="1:7" ht="12.6" customHeight="1" x14ac:dyDescent="0.2">
      <c r="A55" s="10">
        <v>15</v>
      </c>
      <c r="B55" s="19" t="s">
        <v>327</v>
      </c>
      <c r="C55" s="29">
        <v>688.4</v>
      </c>
      <c r="D55" s="12"/>
      <c r="E55" s="17"/>
      <c r="F55" s="24"/>
      <c r="G55" s="12"/>
    </row>
    <row r="56" spans="1:7" ht="12.6" customHeight="1" x14ac:dyDescent="0.2">
      <c r="A56" s="30" t="s">
        <v>176</v>
      </c>
      <c r="B56" s="26" t="s">
        <v>328</v>
      </c>
      <c r="C56" s="20">
        <v>688.4</v>
      </c>
      <c r="D56" s="12"/>
      <c r="F56" s="24"/>
      <c r="G56" s="12"/>
    </row>
    <row r="57" spans="1:7" ht="12.6" customHeight="1" x14ac:dyDescent="0.2">
      <c r="A57" s="213">
        <v>16</v>
      </c>
      <c r="B57" s="215" t="s">
        <v>329</v>
      </c>
      <c r="C57" s="22">
        <v>11660.799999999997</v>
      </c>
      <c r="D57" s="12"/>
      <c r="F57" s="24"/>
      <c r="G57" s="12"/>
    </row>
    <row r="58" spans="1:7" ht="12.6" customHeight="1" x14ac:dyDescent="0.2">
      <c r="A58" s="214"/>
      <c r="B58" s="216"/>
      <c r="C58" s="14">
        <v>12304.799999999997</v>
      </c>
      <c r="D58" s="12"/>
      <c r="E58" s="13"/>
    </row>
    <row r="59" spans="1:7" ht="12.6" customHeight="1" x14ac:dyDescent="0.2">
      <c r="A59" s="10" t="s">
        <v>352</v>
      </c>
      <c r="B59" s="19" t="s">
        <v>648</v>
      </c>
      <c r="C59" s="20">
        <v>261.60000000000002</v>
      </c>
      <c r="D59" s="12"/>
      <c r="E59" s="12"/>
    </row>
    <row r="60" spans="1:7" x14ac:dyDescent="0.2">
      <c r="A60" s="10" t="s">
        <v>590</v>
      </c>
      <c r="B60" s="26" t="s">
        <v>624</v>
      </c>
      <c r="C60" s="20">
        <v>24.7</v>
      </c>
      <c r="E60" s="12"/>
    </row>
    <row r="61" spans="1:7" ht="25.5" x14ac:dyDescent="0.2">
      <c r="A61" s="10" t="s">
        <v>591</v>
      </c>
      <c r="B61" s="26" t="s">
        <v>623</v>
      </c>
      <c r="C61" s="20">
        <v>160.69999999999999</v>
      </c>
      <c r="D61" s="12"/>
      <c r="E61" s="12"/>
    </row>
    <row r="62" spans="1:7" x14ac:dyDescent="0.2">
      <c r="A62" s="213" t="s">
        <v>607</v>
      </c>
      <c r="B62" s="219" t="s">
        <v>592</v>
      </c>
      <c r="C62" s="22">
        <v>93.7</v>
      </c>
      <c r="D62" s="12"/>
      <c r="E62" s="12"/>
    </row>
    <row r="63" spans="1:7" x14ac:dyDescent="0.2">
      <c r="A63" s="214"/>
      <c r="B63" s="220"/>
      <c r="C63" s="14">
        <v>89.1</v>
      </c>
      <c r="D63" s="12"/>
      <c r="E63" s="13"/>
      <c r="F63" s="12"/>
    </row>
    <row r="64" spans="1:7" x14ac:dyDescent="0.2">
      <c r="A64" s="10" t="s">
        <v>608</v>
      </c>
      <c r="B64" s="26" t="s">
        <v>605</v>
      </c>
      <c r="C64" s="20">
        <v>67.700000000000017</v>
      </c>
      <c r="D64" s="12"/>
      <c r="E64" s="12"/>
    </row>
    <row r="65" spans="1:13" ht="25.5" x14ac:dyDescent="0.2">
      <c r="A65" s="10" t="s">
        <v>609</v>
      </c>
      <c r="B65" s="26" t="s">
        <v>604</v>
      </c>
      <c r="C65" s="20">
        <v>0.7</v>
      </c>
      <c r="D65" s="12"/>
      <c r="E65" s="12"/>
    </row>
    <row r="66" spans="1:13" ht="51" x14ac:dyDescent="0.2">
      <c r="A66" s="10" t="s">
        <v>610</v>
      </c>
      <c r="B66" s="26" t="s">
        <v>625</v>
      </c>
      <c r="C66" s="20">
        <v>2.6</v>
      </c>
      <c r="D66" s="12"/>
      <c r="E66" s="12"/>
    </row>
    <row r="67" spans="1:13" ht="25.5" x14ac:dyDescent="0.2">
      <c r="A67" s="10" t="s">
        <v>622</v>
      </c>
      <c r="B67" s="26" t="s">
        <v>647</v>
      </c>
      <c r="C67" s="20">
        <v>227.5</v>
      </c>
      <c r="D67" s="12"/>
      <c r="E67" s="12"/>
      <c r="F67" s="31"/>
    </row>
    <row r="68" spans="1:13" x14ac:dyDescent="0.2">
      <c r="A68" s="10" t="s">
        <v>646</v>
      </c>
      <c r="B68" s="19" t="s">
        <v>603</v>
      </c>
      <c r="C68" s="20">
        <v>54.6</v>
      </c>
      <c r="D68" s="12"/>
      <c r="E68" s="12"/>
    </row>
    <row r="69" spans="1:13" ht="28.5" customHeight="1" x14ac:dyDescent="0.2">
      <c r="A69" s="10" t="s">
        <v>649</v>
      </c>
      <c r="B69" s="26" t="s">
        <v>606</v>
      </c>
      <c r="C69" s="20">
        <v>282</v>
      </c>
      <c r="D69" s="12"/>
      <c r="E69" s="12"/>
      <c r="G69" s="32"/>
      <c r="H69" s="32"/>
      <c r="I69" s="32"/>
      <c r="J69" s="32"/>
      <c r="K69" s="32"/>
      <c r="L69" s="32"/>
      <c r="M69" s="32"/>
    </row>
    <row r="70" spans="1:13" ht="25.5" x14ac:dyDescent="0.2">
      <c r="A70" s="10" t="s">
        <v>744</v>
      </c>
      <c r="B70" s="26" t="s">
        <v>728</v>
      </c>
      <c r="C70" s="20">
        <v>0.1</v>
      </c>
      <c r="D70" s="12"/>
      <c r="E70" s="12"/>
      <c r="G70" s="32"/>
      <c r="H70" s="32"/>
      <c r="I70" s="32"/>
      <c r="J70" s="32"/>
      <c r="K70" s="32"/>
      <c r="L70" s="32"/>
      <c r="M70" s="32"/>
    </row>
    <row r="71" spans="1:13" x14ac:dyDescent="0.2">
      <c r="A71" s="10" t="s">
        <v>745</v>
      </c>
      <c r="B71" s="26" t="s">
        <v>730</v>
      </c>
      <c r="C71" s="20">
        <v>28.7</v>
      </c>
      <c r="D71" s="12"/>
      <c r="E71" s="12"/>
      <c r="G71" s="32"/>
      <c r="H71" s="32"/>
      <c r="I71" s="32"/>
      <c r="J71" s="32"/>
      <c r="K71" s="32"/>
      <c r="L71" s="32"/>
      <c r="M71" s="32"/>
    </row>
    <row r="72" spans="1:13" ht="25.5" x14ac:dyDescent="0.2">
      <c r="A72" s="10" t="s">
        <v>746</v>
      </c>
      <c r="B72" s="26" t="s">
        <v>734</v>
      </c>
      <c r="C72" s="20">
        <v>18</v>
      </c>
      <c r="D72" s="12"/>
      <c r="E72" s="12"/>
      <c r="G72" s="32"/>
      <c r="H72" s="32"/>
      <c r="I72" s="32"/>
      <c r="J72" s="32"/>
      <c r="K72" s="32"/>
      <c r="L72" s="32"/>
      <c r="M72" s="32"/>
    </row>
    <row r="73" spans="1:13" x14ac:dyDescent="0.2">
      <c r="A73" s="10" t="s">
        <v>747</v>
      </c>
      <c r="B73" s="26" t="s">
        <v>735</v>
      </c>
      <c r="C73" s="20">
        <v>784</v>
      </c>
      <c r="D73" s="12"/>
      <c r="E73" s="12"/>
      <c r="G73" s="32"/>
      <c r="H73" s="32"/>
      <c r="I73" s="32"/>
      <c r="J73" s="32"/>
      <c r="K73" s="32"/>
      <c r="L73" s="32"/>
      <c r="M73" s="32"/>
    </row>
    <row r="74" spans="1:13" x14ac:dyDescent="0.2">
      <c r="A74" s="10" t="s">
        <v>748</v>
      </c>
      <c r="B74" s="26" t="s">
        <v>743</v>
      </c>
      <c r="C74" s="20">
        <v>2995.6</v>
      </c>
      <c r="D74" s="12"/>
      <c r="E74" s="12"/>
      <c r="G74" s="32"/>
      <c r="H74" s="32"/>
      <c r="I74" s="32"/>
      <c r="J74" s="32"/>
      <c r="K74" s="32"/>
      <c r="L74" s="32"/>
      <c r="M74" s="32"/>
    </row>
    <row r="75" spans="1:13" ht="25.5" x14ac:dyDescent="0.2">
      <c r="A75" s="10" t="s">
        <v>750</v>
      </c>
      <c r="B75" s="26" t="s">
        <v>760</v>
      </c>
      <c r="C75" s="20">
        <v>232</v>
      </c>
      <c r="D75" s="12"/>
      <c r="E75" s="12"/>
      <c r="G75" s="32"/>
      <c r="H75" s="32"/>
      <c r="I75" s="32"/>
      <c r="J75" s="32"/>
      <c r="K75" s="32"/>
      <c r="L75" s="32"/>
      <c r="M75" s="32"/>
    </row>
    <row r="76" spans="1:13" ht="25.5" x14ac:dyDescent="0.2">
      <c r="A76" s="10" t="s">
        <v>751</v>
      </c>
      <c r="B76" s="26" t="s">
        <v>749</v>
      </c>
      <c r="C76" s="20">
        <v>76</v>
      </c>
      <c r="D76" s="12"/>
      <c r="E76" s="12"/>
      <c r="G76" s="32"/>
      <c r="H76" s="32"/>
      <c r="I76" s="32"/>
      <c r="J76" s="32"/>
      <c r="K76" s="32"/>
      <c r="L76" s="32"/>
      <c r="M76" s="32"/>
    </row>
    <row r="77" spans="1:13" ht="25.5" customHeight="1" x14ac:dyDescent="0.2">
      <c r="A77" s="10" t="s">
        <v>753</v>
      </c>
      <c r="B77" s="26" t="s">
        <v>752</v>
      </c>
      <c r="C77" s="20">
        <v>14.1</v>
      </c>
      <c r="D77" s="12"/>
      <c r="E77" s="12"/>
      <c r="G77" s="32"/>
      <c r="H77" s="32"/>
      <c r="I77" s="32"/>
      <c r="J77" s="32"/>
      <c r="K77" s="32"/>
      <c r="L77" s="32"/>
      <c r="M77" s="32"/>
    </row>
    <row r="78" spans="1:13" x14ac:dyDescent="0.2">
      <c r="A78" s="213" t="s">
        <v>777</v>
      </c>
      <c r="B78" s="219" t="s">
        <v>762</v>
      </c>
      <c r="C78" s="22">
        <v>1639.3</v>
      </c>
      <c r="D78" s="12"/>
      <c r="E78" s="12"/>
      <c r="G78" s="32"/>
      <c r="H78" s="32"/>
      <c r="I78" s="32"/>
      <c r="J78" s="32"/>
      <c r="K78" s="32"/>
      <c r="L78" s="32"/>
      <c r="M78" s="32"/>
    </row>
    <row r="79" spans="1:13" x14ac:dyDescent="0.2">
      <c r="A79" s="214"/>
      <c r="B79" s="220"/>
      <c r="C79" s="14">
        <v>2279</v>
      </c>
      <c r="D79" s="12"/>
      <c r="E79" s="13"/>
      <c r="F79" s="12"/>
      <c r="G79" s="32"/>
      <c r="H79" s="32"/>
      <c r="I79" s="32"/>
      <c r="J79" s="32"/>
      <c r="K79" s="32"/>
      <c r="L79" s="32"/>
      <c r="M79" s="32"/>
    </row>
    <row r="80" spans="1:13" ht="25.5" customHeight="1" x14ac:dyDescent="0.2">
      <c r="A80" s="10" t="s">
        <v>778</v>
      </c>
      <c r="B80" s="26" t="s">
        <v>784</v>
      </c>
      <c r="C80" s="20">
        <v>300</v>
      </c>
      <c r="D80" s="12"/>
      <c r="E80" s="12"/>
      <c r="G80" s="32"/>
      <c r="H80" s="32"/>
      <c r="I80" s="32"/>
      <c r="J80" s="32"/>
      <c r="K80" s="32"/>
      <c r="L80" s="32"/>
      <c r="M80" s="32"/>
    </row>
    <row r="81" spans="1:13" ht="25.5" customHeight="1" x14ac:dyDescent="0.2">
      <c r="A81" s="10" t="s">
        <v>779</v>
      </c>
      <c r="B81" s="26" t="s">
        <v>764</v>
      </c>
      <c r="C81" s="20">
        <v>23.200000000000003</v>
      </c>
      <c r="D81" s="12"/>
      <c r="E81" s="12"/>
      <c r="G81" s="32"/>
      <c r="H81" s="32"/>
      <c r="I81" s="32"/>
      <c r="J81" s="32"/>
      <c r="K81" s="32"/>
      <c r="L81" s="32"/>
      <c r="M81" s="32"/>
    </row>
    <row r="82" spans="1:13" ht="38.25" customHeight="1" x14ac:dyDescent="0.2">
      <c r="A82" s="10" t="s">
        <v>780</v>
      </c>
      <c r="B82" s="26" t="s">
        <v>766</v>
      </c>
      <c r="C82" s="20">
        <v>13.6</v>
      </c>
      <c r="D82" s="12"/>
      <c r="E82" s="12"/>
      <c r="G82" s="32"/>
      <c r="H82" s="32"/>
      <c r="I82" s="32"/>
      <c r="J82" s="32"/>
      <c r="K82" s="32"/>
      <c r="L82" s="32"/>
      <c r="M82" s="32"/>
    </row>
    <row r="83" spans="1:13" ht="25.5" customHeight="1" x14ac:dyDescent="0.2">
      <c r="A83" s="10" t="s">
        <v>781</v>
      </c>
      <c r="B83" s="26" t="s">
        <v>768</v>
      </c>
      <c r="C83" s="20">
        <v>15.4</v>
      </c>
      <c r="D83" s="12"/>
      <c r="E83" s="12"/>
      <c r="G83" s="32"/>
      <c r="H83" s="32"/>
      <c r="I83" s="32"/>
      <c r="J83" s="32"/>
      <c r="K83" s="32"/>
      <c r="L83" s="32"/>
      <c r="M83" s="32"/>
    </row>
    <row r="84" spans="1:13" ht="25.5" customHeight="1" x14ac:dyDescent="0.2">
      <c r="A84" s="10" t="s">
        <v>782</v>
      </c>
      <c r="B84" s="26" t="s">
        <v>770</v>
      </c>
      <c r="C84" s="20">
        <v>27.8</v>
      </c>
      <c r="D84" s="12"/>
      <c r="E84" s="12"/>
      <c r="G84" s="32"/>
      <c r="H84" s="32"/>
      <c r="I84" s="32"/>
      <c r="J84" s="32"/>
      <c r="K84" s="32"/>
      <c r="L84" s="32"/>
      <c r="M84" s="32"/>
    </row>
    <row r="85" spans="1:13" ht="25.5" customHeight="1" x14ac:dyDescent="0.2">
      <c r="A85" s="10" t="s">
        <v>783</v>
      </c>
      <c r="B85" s="26" t="s">
        <v>786</v>
      </c>
      <c r="C85" s="20">
        <v>30</v>
      </c>
      <c r="D85" s="12"/>
      <c r="E85" s="12"/>
      <c r="G85" s="32"/>
      <c r="H85" s="32"/>
      <c r="I85" s="32"/>
      <c r="J85" s="32"/>
      <c r="K85" s="32"/>
      <c r="L85" s="32"/>
      <c r="M85" s="32"/>
    </row>
    <row r="86" spans="1:13" ht="25.5" customHeight="1" x14ac:dyDescent="0.2">
      <c r="A86" s="10" t="s">
        <v>785</v>
      </c>
      <c r="B86" s="26" t="s">
        <v>790</v>
      </c>
      <c r="C86" s="20">
        <v>32</v>
      </c>
      <c r="D86" s="12"/>
      <c r="E86" s="12"/>
      <c r="G86" s="32"/>
      <c r="H86" s="32"/>
      <c r="I86" s="32"/>
      <c r="J86" s="32"/>
      <c r="K86" s="32"/>
      <c r="L86" s="32"/>
      <c r="M86" s="32"/>
    </row>
    <row r="87" spans="1:13" ht="51" x14ac:dyDescent="0.2">
      <c r="A87" s="10" t="s">
        <v>793</v>
      </c>
      <c r="B87" s="26" t="s">
        <v>812</v>
      </c>
      <c r="C87" s="20">
        <v>16</v>
      </c>
      <c r="D87" s="12"/>
      <c r="E87" s="12"/>
      <c r="G87" s="32"/>
      <c r="H87" s="32"/>
      <c r="I87" s="32"/>
      <c r="J87" s="32"/>
      <c r="K87" s="32"/>
      <c r="L87" s="32"/>
      <c r="M87" s="32"/>
    </row>
    <row r="88" spans="1:13" ht="51" x14ac:dyDescent="0.2">
      <c r="A88" s="10" t="s">
        <v>794</v>
      </c>
      <c r="B88" s="26" t="s">
        <v>813</v>
      </c>
      <c r="C88" s="20">
        <v>97.7</v>
      </c>
      <c r="D88" s="12"/>
      <c r="E88" s="12"/>
      <c r="G88" s="32"/>
      <c r="H88" s="32"/>
      <c r="I88" s="32"/>
      <c r="J88" s="32"/>
      <c r="K88" s="32"/>
      <c r="L88" s="32"/>
      <c r="M88" s="32"/>
    </row>
    <row r="89" spans="1:13" ht="51" x14ac:dyDescent="0.2">
      <c r="A89" s="10" t="s">
        <v>795</v>
      </c>
      <c r="B89" s="26" t="s">
        <v>814</v>
      </c>
      <c r="C89" s="20">
        <v>1</v>
      </c>
      <c r="D89" s="12"/>
      <c r="E89" s="12"/>
      <c r="G89" s="32"/>
      <c r="H89" s="32"/>
      <c r="I89" s="32"/>
      <c r="J89" s="32"/>
      <c r="K89" s="32"/>
      <c r="L89" s="32"/>
      <c r="M89" s="32"/>
    </row>
    <row r="90" spans="1:13" ht="25.5" x14ac:dyDescent="0.2">
      <c r="A90" s="10" t="s">
        <v>797</v>
      </c>
      <c r="B90" s="26" t="s">
        <v>798</v>
      </c>
      <c r="C90" s="20">
        <v>147.19999999999999</v>
      </c>
      <c r="D90" s="12"/>
      <c r="E90" s="12"/>
      <c r="G90" s="32"/>
      <c r="H90" s="32"/>
      <c r="I90" s="32"/>
      <c r="J90" s="32"/>
      <c r="K90" s="32"/>
      <c r="L90" s="32"/>
      <c r="M90" s="32"/>
    </row>
    <row r="91" spans="1:13" ht="38.25" x14ac:dyDescent="0.2">
      <c r="A91" s="10" t="s">
        <v>800</v>
      </c>
      <c r="B91" s="26" t="s">
        <v>805</v>
      </c>
      <c r="C91" s="20">
        <v>1482.4</v>
      </c>
      <c r="D91" s="12"/>
      <c r="E91" s="12"/>
      <c r="G91" s="32"/>
      <c r="H91" s="32"/>
      <c r="I91" s="32"/>
      <c r="J91" s="32"/>
      <c r="K91" s="32"/>
      <c r="L91" s="32"/>
      <c r="M91" s="32"/>
    </row>
    <row r="92" spans="1:13" ht="25.5" x14ac:dyDescent="0.2">
      <c r="A92" s="10" t="s">
        <v>801</v>
      </c>
      <c r="B92" s="26" t="s">
        <v>802</v>
      </c>
      <c r="C92" s="20">
        <v>2496.5</v>
      </c>
      <c r="D92" s="12"/>
      <c r="E92" s="12"/>
      <c r="G92" s="32"/>
      <c r="H92" s="32"/>
      <c r="I92" s="32"/>
      <c r="J92" s="32"/>
      <c r="K92" s="32"/>
      <c r="L92" s="32"/>
      <c r="M92" s="32"/>
    </row>
    <row r="93" spans="1:13" ht="38.25" x14ac:dyDescent="0.2">
      <c r="A93" s="10" t="s">
        <v>818</v>
      </c>
      <c r="B93" s="26" t="s">
        <v>819</v>
      </c>
      <c r="C93" s="20">
        <v>0.8</v>
      </c>
      <c r="D93" s="12"/>
      <c r="E93" s="12"/>
      <c r="G93" s="32"/>
      <c r="H93" s="32"/>
      <c r="I93" s="32"/>
      <c r="J93" s="32"/>
      <c r="K93" s="32"/>
      <c r="L93" s="32"/>
      <c r="M93" s="32"/>
    </row>
    <row r="94" spans="1:13" x14ac:dyDescent="0.2">
      <c r="A94" s="10" t="s">
        <v>824</v>
      </c>
      <c r="B94" s="26" t="s">
        <v>825</v>
      </c>
      <c r="C94" s="20">
        <v>6.3</v>
      </c>
      <c r="D94" s="12"/>
      <c r="E94" s="12"/>
      <c r="G94" s="32"/>
      <c r="H94" s="32"/>
      <c r="I94" s="32"/>
      <c r="J94" s="32"/>
      <c r="K94" s="32"/>
      <c r="L94" s="32"/>
      <c r="M94" s="32"/>
    </row>
    <row r="95" spans="1:13" x14ac:dyDescent="0.2">
      <c r="A95" s="10" t="s">
        <v>828</v>
      </c>
      <c r="B95" s="26" t="s">
        <v>831</v>
      </c>
      <c r="C95" s="20">
        <v>7.3</v>
      </c>
      <c r="D95" s="12"/>
      <c r="E95" s="12"/>
      <c r="G95" s="32"/>
      <c r="H95" s="32"/>
      <c r="I95" s="32"/>
      <c r="J95" s="32"/>
      <c r="K95" s="32"/>
      <c r="L95" s="32"/>
      <c r="M95" s="32"/>
    </row>
    <row r="96" spans="1:13" x14ac:dyDescent="0.2">
      <c r="A96" s="33">
        <v>0</v>
      </c>
      <c r="B96" s="219" t="s">
        <v>862</v>
      </c>
      <c r="C96" s="22">
        <v>0</v>
      </c>
      <c r="D96" s="12"/>
      <c r="E96" s="12"/>
      <c r="G96" s="32"/>
      <c r="H96" s="32"/>
      <c r="I96" s="32"/>
      <c r="J96" s="32"/>
      <c r="K96" s="32"/>
      <c r="L96" s="32"/>
      <c r="M96" s="32"/>
    </row>
    <row r="97" spans="1:13" x14ac:dyDescent="0.2">
      <c r="A97" s="34" t="s">
        <v>833</v>
      </c>
      <c r="B97" s="220"/>
      <c r="C97" s="14">
        <v>8.9</v>
      </c>
      <c r="D97" s="12"/>
      <c r="E97" s="13"/>
      <c r="F97" s="12"/>
      <c r="G97" s="32"/>
      <c r="H97" s="32"/>
      <c r="I97" s="32"/>
      <c r="J97" s="32"/>
      <c r="K97" s="32"/>
      <c r="L97" s="32"/>
      <c r="M97" s="32"/>
    </row>
    <row r="98" spans="1:13" x14ac:dyDescent="0.2">
      <c r="A98" s="213">
        <v>17</v>
      </c>
      <c r="B98" s="215" t="s">
        <v>417</v>
      </c>
      <c r="C98" s="22">
        <v>4832</v>
      </c>
      <c r="D98" s="12"/>
      <c r="E98" s="12"/>
      <c r="F98" s="12"/>
      <c r="G98" s="32"/>
      <c r="H98" s="32"/>
      <c r="I98" s="32"/>
      <c r="J98" s="32"/>
      <c r="K98" s="32"/>
      <c r="L98" s="32"/>
      <c r="M98" s="32"/>
    </row>
    <row r="99" spans="1:13" x14ac:dyDescent="0.2">
      <c r="A99" s="214"/>
      <c r="B99" s="216"/>
      <c r="C99" s="14">
        <v>5006.5</v>
      </c>
      <c r="D99" s="12"/>
      <c r="G99" s="13"/>
    </row>
    <row r="100" spans="1:13" x14ac:dyDescent="0.2">
      <c r="A100" s="10">
        <v>18</v>
      </c>
      <c r="B100" s="7" t="s">
        <v>418</v>
      </c>
      <c r="C100" s="14">
        <v>720</v>
      </c>
      <c r="D100" s="17"/>
    </row>
    <row r="101" spans="1:13" x14ac:dyDescent="0.2">
      <c r="A101" s="10">
        <v>19</v>
      </c>
      <c r="B101" s="35" t="s">
        <v>330</v>
      </c>
      <c r="C101" s="20">
        <v>20</v>
      </c>
      <c r="D101" s="12"/>
    </row>
    <row r="102" spans="1:13" ht="25.5" x14ac:dyDescent="0.2">
      <c r="A102" s="10">
        <v>20</v>
      </c>
      <c r="B102" s="26" t="s">
        <v>331</v>
      </c>
      <c r="C102" s="20">
        <v>600</v>
      </c>
      <c r="D102" s="12"/>
    </row>
    <row r="103" spans="1:13" x14ac:dyDescent="0.2">
      <c r="A103" s="10">
        <v>21</v>
      </c>
      <c r="B103" s="19" t="s">
        <v>332</v>
      </c>
      <c r="C103" s="20">
        <v>50</v>
      </c>
      <c r="D103" s="17"/>
    </row>
    <row r="104" spans="1:13" x14ac:dyDescent="0.2">
      <c r="A104" s="10">
        <v>22</v>
      </c>
      <c r="B104" s="36" t="s">
        <v>183</v>
      </c>
      <c r="C104" s="20">
        <v>50</v>
      </c>
      <c r="D104" s="17"/>
    </row>
    <row r="105" spans="1:13" x14ac:dyDescent="0.2">
      <c r="A105" s="213">
        <v>23</v>
      </c>
      <c r="B105" s="215" t="s">
        <v>419</v>
      </c>
      <c r="C105" s="22">
        <v>2083</v>
      </c>
      <c r="D105" s="17"/>
    </row>
    <row r="106" spans="1:13" x14ac:dyDescent="0.2">
      <c r="A106" s="214"/>
      <c r="B106" s="216"/>
      <c r="C106" s="14">
        <v>2157.5</v>
      </c>
      <c r="D106" s="12"/>
      <c r="E106" s="13"/>
    </row>
    <row r="107" spans="1:13" x14ac:dyDescent="0.2">
      <c r="A107" s="213">
        <v>24</v>
      </c>
      <c r="B107" s="217" t="s">
        <v>333</v>
      </c>
      <c r="C107" s="22">
        <v>259.10000000000002</v>
      </c>
      <c r="D107" s="12"/>
    </row>
    <row r="108" spans="1:13" x14ac:dyDescent="0.2">
      <c r="A108" s="214"/>
      <c r="B108" s="218"/>
      <c r="C108" s="14">
        <v>279.5</v>
      </c>
      <c r="D108" s="12"/>
      <c r="E108" s="13"/>
      <c r="F108" s="12"/>
    </row>
    <row r="109" spans="1:13" x14ac:dyDescent="0.2">
      <c r="A109" s="213">
        <v>25</v>
      </c>
      <c r="B109" s="217" t="s">
        <v>334</v>
      </c>
      <c r="C109" s="22">
        <v>148.69999999999999</v>
      </c>
      <c r="D109" s="12"/>
      <c r="E109" s="17"/>
      <c r="F109" s="12"/>
    </row>
    <row r="110" spans="1:13" x14ac:dyDescent="0.2">
      <c r="A110" s="214"/>
      <c r="B110" s="218"/>
      <c r="C110" s="14">
        <v>153.6</v>
      </c>
      <c r="D110" s="12"/>
      <c r="E110" s="13"/>
      <c r="F110" s="12"/>
    </row>
    <row r="111" spans="1:13" x14ac:dyDescent="0.2">
      <c r="A111" s="213">
        <v>26</v>
      </c>
      <c r="B111" s="217" t="s">
        <v>335</v>
      </c>
      <c r="C111" s="22">
        <v>1675.2</v>
      </c>
      <c r="D111" s="12"/>
      <c r="E111" s="17"/>
      <c r="F111" s="12"/>
    </row>
    <row r="112" spans="1:13" x14ac:dyDescent="0.2">
      <c r="A112" s="214"/>
      <c r="B112" s="218"/>
      <c r="C112" s="14">
        <v>1724.4</v>
      </c>
      <c r="D112" s="12"/>
      <c r="E112" s="13"/>
      <c r="F112" s="12"/>
    </row>
    <row r="113" spans="1:7" x14ac:dyDescent="0.2">
      <c r="A113" s="213">
        <v>27</v>
      </c>
      <c r="B113" s="215" t="s">
        <v>420</v>
      </c>
      <c r="C113" s="22">
        <v>1645</v>
      </c>
      <c r="D113" s="12"/>
      <c r="E113" s="17"/>
      <c r="F113" s="12"/>
    </row>
    <row r="114" spans="1:7" x14ac:dyDescent="0.2">
      <c r="A114" s="214"/>
      <c r="B114" s="216"/>
      <c r="C114" s="11">
        <v>1745</v>
      </c>
      <c r="D114" s="12"/>
      <c r="E114" s="13"/>
      <c r="F114" s="24"/>
    </row>
    <row r="115" spans="1:7" x14ac:dyDescent="0.2">
      <c r="A115" s="10">
        <v>28</v>
      </c>
      <c r="B115" s="19" t="s">
        <v>336</v>
      </c>
      <c r="C115" s="20">
        <v>45</v>
      </c>
      <c r="D115" s="12"/>
      <c r="G115" s="13"/>
    </row>
    <row r="116" spans="1:7" x14ac:dyDescent="0.2">
      <c r="A116" s="213">
        <v>29</v>
      </c>
      <c r="B116" s="217" t="s">
        <v>337</v>
      </c>
      <c r="C116" s="22">
        <v>1600</v>
      </c>
      <c r="D116" s="12"/>
      <c r="G116" s="13"/>
    </row>
    <row r="117" spans="1:7" x14ac:dyDescent="0.2">
      <c r="A117" s="214"/>
      <c r="B117" s="218"/>
      <c r="C117" s="14">
        <v>1700</v>
      </c>
      <c r="E117" s="13"/>
      <c r="F117" s="12"/>
    </row>
    <row r="118" spans="1:7" x14ac:dyDescent="0.2">
      <c r="A118" s="10">
        <v>30</v>
      </c>
      <c r="B118" s="7" t="s">
        <v>338</v>
      </c>
      <c r="C118" s="14">
        <v>50</v>
      </c>
      <c r="D118" s="12"/>
      <c r="E118" s="24"/>
      <c r="F118" s="24"/>
    </row>
    <row r="119" spans="1:7" x14ac:dyDescent="0.2">
      <c r="A119" s="10">
        <v>31</v>
      </c>
      <c r="B119" s="7" t="s">
        <v>616</v>
      </c>
      <c r="C119" s="14">
        <v>233</v>
      </c>
      <c r="D119" s="12"/>
      <c r="E119" s="12"/>
    </row>
    <row r="120" spans="1:7" x14ac:dyDescent="0.2">
      <c r="A120" s="10" t="s">
        <v>496</v>
      </c>
      <c r="B120" s="19" t="s">
        <v>615</v>
      </c>
      <c r="C120" s="20">
        <v>225</v>
      </c>
      <c r="D120" s="12"/>
      <c r="E120" s="12"/>
    </row>
    <row r="121" spans="1:7" x14ac:dyDescent="0.2">
      <c r="A121" s="10">
        <v>32</v>
      </c>
      <c r="B121" s="7" t="s">
        <v>339</v>
      </c>
      <c r="C121" s="14">
        <v>101</v>
      </c>
      <c r="D121" s="12"/>
    </row>
    <row r="122" spans="1:7" x14ac:dyDescent="0.2">
      <c r="A122" s="213">
        <v>33</v>
      </c>
      <c r="B122" s="211" t="s">
        <v>421</v>
      </c>
      <c r="C122" s="22">
        <v>89267</v>
      </c>
      <c r="D122" s="12"/>
    </row>
    <row r="123" spans="1:7" ht="13.5" x14ac:dyDescent="0.25">
      <c r="A123" s="214"/>
      <c r="B123" s="212"/>
      <c r="C123" s="14">
        <v>91817.9</v>
      </c>
      <c r="D123" s="37"/>
      <c r="E123" s="13"/>
      <c r="G123" s="38"/>
    </row>
    <row r="124" spans="1:7" ht="12.6" customHeight="1" x14ac:dyDescent="0.2">
      <c r="A124" s="10">
        <v>34</v>
      </c>
      <c r="B124" s="16" t="s">
        <v>340</v>
      </c>
      <c r="C124" s="11">
        <v>3840.7</v>
      </c>
      <c r="D124" s="21"/>
      <c r="F124" s="12"/>
    </row>
    <row r="125" spans="1:7" ht="12.6" customHeight="1" x14ac:dyDescent="0.2">
      <c r="A125" s="213">
        <v>35</v>
      </c>
      <c r="B125" s="211" t="s">
        <v>422</v>
      </c>
      <c r="C125" s="22">
        <v>93107.7</v>
      </c>
      <c r="D125" s="21"/>
      <c r="F125" s="12"/>
    </row>
    <row r="126" spans="1:7" ht="12.6" customHeight="1" x14ac:dyDescent="0.2">
      <c r="A126" s="214"/>
      <c r="B126" s="212"/>
      <c r="C126" s="14">
        <v>95658.6</v>
      </c>
      <c r="D126" s="12"/>
      <c r="E126" s="13"/>
      <c r="F126" s="12"/>
      <c r="G126" s="12"/>
    </row>
    <row r="127" spans="1:7" ht="12.6" customHeight="1" x14ac:dyDescent="0.2">
      <c r="A127" s="10">
        <v>36</v>
      </c>
      <c r="B127" s="7" t="s">
        <v>494</v>
      </c>
      <c r="C127" s="14">
        <v>7372.4</v>
      </c>
      <c r="E127" s="12"/>
      <c r="F127" s="12"/>
      <c r="G127" s="12"/>
    </row>
    <row r="128" spans="1:7" x14ac:dyDescent="0.2">
      <c r="A128" s="10">
        <v>37</v>
      </c>
      <c r="B128" s="19" t="s">
        <v>341</v>
      </c>
      <c r="C128" s="20">
        <v>6100.4</v>
      </c>
      <c r="D128" s="12"/>
      <c r="E128" s="12"/>
      <c r="F128" s="23"/>
      <c r="G128" s="23"/>
    </row>
    <row r="129" spans="1:10" ht="12.6" customHeight="1" x14ac:dyDescent="0.2">
      <c r="A129" s="10">
        <v>38</v>
      </c>
      <c r="B129" s="19" t="s">
        <v>342</v>
      </c>
      <c r="C129" s="20">
        <v>109.5</v>
      </c>
      <c r="D129" s="17"/>
      <c r="E129" s="17"/>
      <c r="F129" s="12"/>
      <c r="G129" s="12"/>
    </row>
    <row r="130" spans="1:10" ht="12.6" customHeight="1" x14ac:dyDescent="0.2">
      <c r="A130" s="10">
        <v>39</v>
      </c>
      <c r="B130" s="19" t="s">
        <v>343</v>
      </c>
      <c r="C130" s="20">
        <v>49.3</v>
      </c>
      <c r="D130" s="17"/>
      <c r="E130" s="17"/>
      <c r="F130" s="12"/>
      <c r="G130" s="12"/>
    </row>
    <row r="131" spans="1:10" ht="12.6" customHeight="1" x14ac:dyDescent="0.2">
      <c r="A131" s="10">
        <v>40</v>
      </c>
      <c r="B131" s="26" t="s">
        <v>344</v>
      </c>
      <c r="C131" s="20">
        <v>193.8</v>
      </c>
      <c r="D131" s="17"/>
      <c r="E131" s="17"/>
      <c r="F131" s="12"/>
      <c r="G131" s="12"/>
    </row>
    <row r="132" spans="1:10" ht="12.6" customHeight="1" x14ac:dyDescent="0.2">
      <c r="A132" s="10">
        <v>41</v>
      </c>
      <c r="B132" s="19" t="s">
        <v>345</v>
      </c>
      <c r="C132" s="20">
        <v>331.2</v>
      </c>
      <c r="D132" s="12"/>
      <c r="G132" s="12"/>
    </row>
    <row r="133" spans="1:10" ht="12.6" customHeight="1" x14ac:dyDescent="0.2">
      <c r="A133" s="10">
        <v>42</v>
      </c>
      <c r="B133" s="19" t="s">
        <v>346</v>
      </c>
      <c r="C133" s="20">
        <v>13</v>
      </c>
      <c r="D133" s="12"/>
      <c r="E133" s="17"/>
      <c r="F133" s="12"/>
      <c r="G133" s="12"/>
    </row>
    <row r="134" spans="1:10" ht="12.6" customHeight="1" x14ac:dyDescent="0.2">
      <c r="A134" s="10">
        <v>43</v>
      </c>
      <c r="B134" s="19" t="s">
        <v>347</v>
      </c>
      <c r="C134" s="20">
        <v>361.59999999999997</v>
      </c>
      <c r="D134" s="12"/>
      <c r="E134" s="39"/>
      <c r="F134" s="12"/>
      <c r="G134" s="12"/>
    </row>
    <row r="135" spans="1:10" ht="12.6" customHeight="1" x14ac:dyDescent="0.2">
      <c r="A135" s="10">
        <v>44</v>
      </c>
      <c r="B135" s="27" t="s">
        <v>310</v>
      </c>
      <c r="C135" s="20">
        <v>213.2</v>
      </c>
      <c r="D135" s="12"/>
      <c r="E135" s="17"/>
      <c r="F135" s="17"/>
      <c r="G135" s="12"/>
      <c r="J135" s="13"/>
    </row>
    <row r="136" spans="1:10" ht="12.6" customHeight="1" x14ac:dyDescent="0.2">
      <c r="A136" s="10">
        <v>45</v>
      </c>
      <c r="B136" s="27" t="s">
        <v>348</v>
      </c>
      <c r="C136" s="20">
        <v>0.4</v>
      </c>
      <c r="D136" s="12"/>
      <c r="E136" s="17"/>
      <c r="F136" s="17"/>
      <c r="G136" s="12"/>
    </row>
    <row r="137" spans="1:10" ht="12.6" customHeight="1" x14ac:dyDescent="0.2">
      <c r="A137" s="213">
        <v>46</v>
      </c>
      <c r="B137" s="211" t="s">
        <v>349</v>
      </c>
      <c r="C137" s="22">
        <v>100480.1</v>
      </c>
      <c r="D137" s="12"/>
      <c r="E137" s="17"/>
      <c r="F137" s="17"/>
      <c r="G137" s="12"/>
    </row>
    <row r="138" spans="1:10" ht="12.6" customHeight="1" x14ac:dyDescent="0.2">
      <c r="A138" s="214"/>
      <c r="B138" s="212"/>
      <c r="C138" s="40">
        <v>103031</v>
      </c>
      <c r="D138" s="18"/>
      <c r="E138" s="13"/>
      <c r="F138" s="12"/>
      <c r="G138" s="13"/>
    </row>
    <row r="139" spans="1:10" ht="12.6" customHeight="1" x14ac:dyDescent="0.2">
      <c r="A139" s="1"/>
      <c r="B139" s="41" t="s">
        <v>350</v>
      </c>
      <c r="C139" s="42"/>
    </row>
    <row r="143" spans="1:10" x14ac:dyDescent="0.2">
      <c r="G143" s="13"/>
    </row>
    <row r="145" spans="5:5" ht="12" customHeight="1" x14ac:dyDescent="0.2"/>
    <row r="146" spans="5:5" ht="12" customHeight="1" x14ac:dyDescent="0.2"/>
    <row r="147" spans="5:5" ht="12" customHeight="1" x14ac:dyDescent="0.2"/>
    <row r="148" spans="5:5" ht="12" customHeight="1" x14ac:dyDescent="0.2"/>
    <row r="149" spans="5:5" ht="12" customHeight="1" x14ac:dyDescent="0.2"/>
    <row r="150" spans="5:5" ht="12" customHeight="1" x14ac:dyDescent="0.2"/>
    <row r="151" spans="5:5" ht="12" customHeight="1" x14ac:dyDescent="0.2"/>
    <row r="152" spans="5:5" ht="12" customHeight="1" x14ac:dyDescent="0.2"/>
    <row r="153" spans="5:5" x14ac:dyDescent="0.2">
      <c r="E153" s="43"/>
    </row>
  </sheetData>
  <mergeCells count="47">
    <mergeCell ref="A2:C2"/>
    <mergeCell ref="B1:C1"/>
    <mergeCell ref="B16:B17"/>
    <mergeCell ref="B18:B19"/>
    <mergeCell ref="B20:B21"/>
    <mergeCell ref="A16:A17"/>
    <mergeCell ref="A18:A19"/>
    <mergeCell ref="A20:A21"/>
    <mergeCell ref="A22:A23"/>
    <mergeCell ref="B24:B25"/>
    <mergeCell ref="A24:A25"/>
    <mergeCell ref="B22:B23"/>
    <mergeCell ref="B26:B27"/>
    <mergeCell ref="A26:A27"/>
    <mergeCell ref="B30:B31"/>
    <mergeCell ref="B33:B34"/>
    <mergeCell ref="B37:B38"/>
    <mergeCell ref="A30:A31"/>
    <mergeCell ref="A33:A34"/>
    <mergeCell ref="A37:A38"/>
    <mergeCell ref="B96:B97"/>
    <mergeCell ref="B98:B99"/>
    <mergeCell ref="A98:A99"/>
    <mergeCell ref="A105:A106"/>
    <mergeCell ref="B57:B58"/>
    <mergeCell ref="A57:A58"/>
    <mergeCell ref="B62:B63"/>
    <mergeCell ref="A62:A63"/>
    <mergeCell ref="B78:B79"/>
    <mergeCell ref="A78:A79"/>
    <mergeCell ref="B105:B106"/>
    <mergeCell ref="B113:B114"/>
    <mergeCell ref="B116:B117"/>
    <mergeCell ref="A113:A114"/>
    <mergeCell ref="A116:A117"/>
    <mergeCell ref="A107:A108"/>
    <mergeCell ref="A109:A110"/>
    <mergeCell ref="A111:A112"/>
    <mergeCell ref="B107:B108"/>
    <mergeCell ref="B109:B110"/>
    <mergeCell ref="B111:B112"/>
    <mergeCell ref="B122:B123"/>
    <mergeCell ref="A122:A123"/>
    <mergeCell ref="B125:B126"/>
    <mergeCell ref="A125:A126"/>
    <mergeCell ref="B137:B138"/>
    <mergeCell ref="A137:A138"/>
  </mergeCells>
  <phoneticPr fontId="12" type="noConversion"/>
  <pageMargins left="0.59055118110236227" right="0" top="0.59055118110236227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22"/>
  <sheetViews>
    <sheetView zoomScaleNormal="100" workbookViewId="0">
      <selection activeCell="C7" sqref="C7"/>
    </sheetView>
  </sheetViews>
  <sheetFormatPr defaultColWidth="9.140625" defaultRowHeight="12.75" x14ac:dyDescent="0.2"/>
  <cols>
    <col min="1" max="1" width="4.7109375" style="9" customWidth="1"/>
    <col min="2" max="2" width="7" style="68" customWidth="1"/>
    <col min="3" max="3" width="48.140625" style="170" customWidth="1"/>
    <col min="4" max="4" width="10.5703125" style="67" customWidth="1"/>
    <col min="5" max="5" width="10.42578125" style="66" customWidth="1"/>
    <col min="6" max="6" width="11.28515625" style="66" customWidth="1"/>
    <col min="7" max="8" width="9.140625" style="12" customWidth="1"/>
    <col min="9" max="16384" width="9.140625" style="2"/>
  </cols>
  <sheetData>
    <row r="1" spans="1:8" ht="15" customHeight="1" x14ac:dyDescent="0.25">
      <c r="C1" s="234" t="s">
        <v>876</v>
      </c>
      <c r="D1" s="234"/>
      <c r="E1" s="234"/>
      <c r="F1" s="234"/>
    </row>
    <row r="2" spans="1:8" ht="15.75" x14ac:dyDescent="0.25">
      <c r="C2" s="45"/>
      <c r="D2" s="45"/>
      <c r="E2" s="298" t="s">
        <v>360</v>
      </c>
      <c r="F2" s="298"/>
    </row>
    <row r="3" spans="1:8" ht="15.75" x14ac:dyDescent="0.2">
      <c r="E3" s="69"/>
      <c r="F3" s="69"/>
    </row>
    <row r="4" spans="1:8" ht="35.25" customHeight="1" x14ac:dyDescent="0.2">
      <c r="A4" s="237" t="s">
        <v>441</v>
      </c>
      <c r="B4" s="237"/>
      <c r="C4" s="237"/>
      <c r="D4" s="237"/>
      <c r="E4" s="237"/>
      <c r="F4" s="237"/>
    </row>
    <row r="5" spans="1:8" x14ac:dyDescent="0.2">
      <c r="A5" s="46"/>
      <c r="B5" s="46"/>
      <c r="C5" s="46"/>
      <c r="D5" s="46"/>
      <c r="E5" s="46"/>
      <c r="F5" s="46"/>
    </row>
    <row r="6" spans="1:8" x14ac:dyDescent="0.2">
      <c r="A6" s="172"/>
      <c r="B6" s="173"/>
      <c r="C6" s="174"/>
      <c r="D6" s="175"/>
      <c r="E6" s="176"/>
      <c r="F6" s="73" t="s">
        <v>129</v>
      </c>
    </row>
    <row r="7" spans="1:8" ht="38.25" x14ac:dyDescent="0.2">
      <c r="A7" s="48" t="s">
        <v>118</v>
      </c>
      <c r="B7" s="75" t="s">
        <v>358</v>
      </c>
      <c r="C7" s="48" t="s">
        <v>16</v>
      </c>
      <c r="D7" s="75" t="s">
        <v>55</v>
      </c>
      <c r="E7" s="48" t="s">
        <v>17</v>
      </c>
      <c r="F7" s="48" t="s">
        <v>29</v>
      </c>
    </row>
    <row r="8" spans="1:8" s="65" customFormat="1" ht="12.75" customHeight="1" x14ac:dyDescent="0.2">
      <c r="A8" s="129">
        <v>1</v>
      </c>
      <c r="B8" s="78" t="s">
        <v>18</v>
      </c>
      <c r="C8" s="48">
        <v>3</v>
      </c>
      <c r="D8" s="75">
        <v>4</v>
      </c>
      <c r="E8" s="48">
        <v>5</v>
      </c>
      <c r="F8" s="48">
        <v>6</v>
      </c>
      <c r="G8" s="177"/>
      <c r="H8" s="177"/>
    </row>
    <row r="9" spans="1:8" s="65" customFormat="1" ht="12.75" customHeight="1" x14ac:dyDescent="0.2">
      <c r="A9" s="262">
        <v>1</v>
      </c>
      <c r="B9" s="268" t="s">
        <v>56</v>
      </c>
      <c r="C9" s="322" t="s">
        <v>57</v>
      </c>
      <c r="D9" s="300"/>
      <c r="E9" s="81">
        <v>835.2</v>
      </c>
      <c r="F9" s="81">
        <v>45</v>
      </c>
      <c r="G9" s="177"/>
      <c r="H9" s="177"/>
    </row>
    <row r="10" spans="1:8" s="65" customFormat="1" ht="12.75" customHeight="1" x14ac:dyDescent="0.2">
      <c r="A10" s="263"/>
      <c r="B10" s="269"/>
      <c r="C10" s="323"/>
      <c r="D10" s="301"/>
      <c r="E10" s="82">
        <v>844.1</v>
      </c>
      <c r="F10" s="82">
        <v>47.5</v>
      </c>
      <c r="G10" s="177"/>
      <c r="H10" s="177"/>
    </row>
    <row r="11" spans="1:8" s="65" customFormat="1" ht="12.75" customHeight="1" x14ac:dyDescent="0.2">
      <c r="A11" s="85">
        <v>2</v>
      </c>
      <c r="B11" s="97" t="s">
        <v>295</v>
      </c>
      <c r="C11" s="185" t="s">
        <v>650</v>
      </c>
      <c r="D11" s="102"/>
      <c r="E11" s="166">
        <v>261.60000000000002</v>
      </c>
      <c r="F11" s="166">
        <v>0</v>
      </c>
      <c r="G11" s="177"/>
      <c r="H11" s="12"/>
    </row>
    <row r="12" spans="1:8" s="65" customFormat="1" ht="12.75" customHeight="1" x14ac:dyDescent="0.2">
      <c r="A12" s="85">
        <v>3</v>
      </c>
      <c r="B12" s="86"/>
      <c r="C12" s="168" t="s">
        <v>211</v>
      </c>
      <c r="D12" s="97" t="s">
        <v>651</v>
      </c>
      <c r="E12" s="87">
        <v>261.60000000000002</v>
      </c>
      <c r="F12" s="87"/>
      <c r="G12" s="177"/>
      <c r="H12" s="177"/>
    </row>
    <row r="13" spans="1:8" s="65" customFormat="1" ht="12.75" customHeight="1" x14ac:dyDescent="0.2">
      <c r="A13" s="85">
        <v>4</v>
      </c>
      <c r="B13" s="86" t="s">
        <v>296</v>
      </c>
      <c r="C13" s="185" t="s">
        <v>740</v>
      </c>
      <c r="D13" s="102"/>
      <c r="E13" s="166">
        <v>484</v>
      </c>
      <c r="F13" s="166">
        <v>0</v>
      </c>
      <c r="G13" s="177"/>
      <c r="H13" s="177"/>
    </row>
    <row r="14" spans="1:8" s="65" customFormat="1" ht="12.75" customHeight="1" x14ac:dyDescent="0.2">
      <c r="A14" s="85">
        <v>5</v>
      </c>
      <c r="B14" s="86"/>
      <c r="C14" s="90" t="s">
        <v>652</v>
      </c>
      <c r="D14" s="86"/>
      <c r="E14" s="87">
        <v>484</v>
      </c>
      <c r="F14" s="87">
        <v>0</v>
      </c>
      <c r="G14" s="177"/>
      <c r="H14" s="177"/>
    </row>
    <row r="15" spans="1:8" s="65" customFormat="1" ht="27" customHeight="1" x14ac:dyDescent="0.2">
      <c r="A15" s="85">
        <v>6</v>
      </c>
      <c r="B15" s="86"/>
      <c r="C15" s="168" t="s">
        <v>738</v>
      </c>
      <c r="D15" s="86" t="s">
        <v>60</v>
      </c>
      <c r="E15" s="87">
        <v>484</v>
      </c>
      <c r="F15" s="87"/>
      <c r="G15" s="177"/>
      <c r="H15" s="177"/>
    </row>
    <row r="16" spans="1:8" s="65" customFormat="1" ht="38.25" x14ac:dyDescent="0.2">
      <c r="A16" s="85">
        <v>7</v>
      </c>
      <c r="B16" s="86" t="s">
        <v>757</v>
      </c>
      <c r="C16" s="104" t="s">
        <v>756</v>
      </c>
      <c r="D16" s="86"/>
      <c r="E16" s="166">
        <v>75.999999999999986</v>
      </c>
      <c r="F16" s="166">
        <v>45</v>
      </c>
      <c r="G16" s="177"/>
      <c r="H16" s="177"/>
    </row>
    <row r="17" spans="1:9" s="65" customFormat="1" ht="12.75" customHeight="1" x14ac:dyDescent="0.2">
      <c r="A17" s="85">
        <v>8</v>
      </c>
      <c r="B17" s="86"/>
      <c r="C17" s="51" t="s">
        <v>165</v>
      </c>
      <c r="D17" s="86" t="s">
        <v>58</v>
      </c>
      <c r="E17" s="87">
        <v>6.9</v>
      </c>
      <c r="F17" s="87">
        <v>1</v>
      </c>
      <c r="G17" s="177"/>
      <c r="H17" s="177"/>
    </row>
    <row r="18" spans="1:9" s="65" customFormat="1" ht="12.75" customHeight="1" x14ac:dyDescent="0.2">
      <c r="A18" s="85">
        <v>9</v>
      </c>
      <c r="B18" s="86"/>
      <c r="C18" s="51" t="s">
        <v>156</v>
      </c>
      <c r="D18" s="86" t="s">
        <v>58</v>
      </c>
      <c r="E18" s="87">
        <v>2.8</v>
      </c>
      <c r="F18" s="87">
        <v>0.4</v>
      </c>
      <c r="G18" s="177"/>
      <c r="H18" s="177"/>
    </row>
    <row r="19" spans="1:9" s="65" customFormat="1" ht="12.75" customHeight="1" x14ac:dyDescent="0.2">
      <c r="A19" s="85">
        <v>10</v>
      </c>
      <c r="B19" s="86"/>
      <c r="C19" s="51" t="s">
        <v>157</v>
      </c>
      <c r="D19" s="86" t="s">
        <v>58</v>
      </c>
      <c r="E19" s="87">
        <v>4.5</v>
      </c>
      <c r="F19" s="87">
        <v>1.7</v>
      </c>
      <c r="G19" s="177"/>
      <c r="H19" s="177"/>
    </row>
    <row r="20" spans="1:9" s="65" customFormat="1" ht="12.75" customHeight="1" x14ac:dyDescent="0.2">
      <c r="A20" s="85">
        <v>11</v>
      </c>
      <c r="B20" s="86"/>
      <c r="C20" s="51" t="s">
        <v>158</v>
      </c>
      <c r="D20" s="86" t="s">
        <v>58</v>
      </c>
      <c r="E20" s="87">
        <v>4</v>
      </c>
      <c r="F20" s="87">
        <v>1.6</v>
      </c>
      <c r="G20" s="177"/>
      <c r="H20" s="177"/>
    </row>
    <row r="21" spans="1:9" s="65" customFormat="1" ht="12.75" customHeight="1" x14ac:dyDescent="0.2">
      <c r="A21" s="85">
        <v>12</v>
      </c>
      <c r="B21" s="86"/>
      <c r="C21" s="51" t="s">
        <v>159</v>
      </c>
      <c r="D21" s="86" t="s">
        <v>58</v>
      </c>
      <c r="E21" s="87">
        <v>10.4</v>
      </c>
      <c r="F21" s="87">
        <v>5.5</v>
      </c>
      <c r="G21" s="177"/>
      <c r="H21" s="177"/>
    </row>
    <row r="22" spans="1:9" s="65" customFormat="1" ht="12.75" customHeight="1" x14ac:dyDescent="0.2">
      <c r="A22" s="85">
        <v>13</v>
      </c>
      <c r="B22" s="86"/>
      <c r="C22" s="51" t="s">
        <v>160</v>
      </c>
      <c r="D22" s="86" t="s">
        <v>58</v>
      </c>
      <c r="E22" s="87">
        <v>5.1999999999999993</v>
      </c>
      <c r="F22" s="87">
        <v>2</v>
      </c>
      <c r="G22" s="177"/>
      <c r="H22" s="177"/>
    </row>
    <row r="23" spans="1:9" s="65" customFormat="1" ht="12.75" customHeight="1" x14ac:dyDescent="0.2">
      <c r="A23" s="85">
        <v>14</v>
      </c>
      <c r="B23" s="86"/>
      <c r="C23" s="51" t="s">
        <v>164</v>
      </c>
      <c r="D23" s="83" t="s">
        <v>60</v>
      </c>
      <c r="E23" s="87">
        <v>3.0999999999999996</v>
      </c>
      <c r="F23" s="87">
        <v>3</v>
      </c>
      <c r="G23" s="177"/>
      <c r="H23" s="177"/>
      <c r="I23" s="177"/>
    </row>
    <row r="24" spans="1:9" s="65" customFormat="1" ht="12.75" customHeight="1" x14ac:dyDescent="0.2">
      <c r="A24" s="85">
        <v>15</v>
      </c>
      <c r="B24" s="86"/>
      <c r="C24" s="57" t="s">
        <v>134</v>
      </c>
      <c r="D24" s="83" t="s">
        <v>60</v>
      </c>
      <c r="E24" s="87">
        <v>1.2000000000000002</v>
      </c>
      <c r="F24" s="87">
        <v>0.4</v>
      </c>
      <c r="G24" s="177"/>
      <c r="H24" s="177"/>
    </row>
    <row r="25" spans="1:9" s="65" customFormat="1" ht="12.75" customHeight="1" x14ac:dyDescent="0.2">
      <c r="A25" s="85">
        <v>16</v>
      </c>
      <c r="B25" s="86"/>
      <c r="C25" s="57" t="s">
        <v>135</v>
      </c>
      <c r="D25" s="83" t="s">
        <v>60</v>
      </c>
      <c r="E25" s="87">
        <v>0.30000000000000004</v>
      </c>
      <c r="F25" s="87">
        <v>0.1</v>
      </c>
      <c r="G25" s="177"/>
      <c r="H25" s="177"/>
    </row>
    <row r="26" spans="1:9" s="65" customFormat="1" ht="12.75" customHeight="1" x14ac:dyDescent="0.2">
      <c r="A26" s="85">
        <v>17</v>
      </c>
      <c r="B26" s="86"/>
      <c r="C26" s="57" t="s">
        <v>40</v>
      </c>
      <c r="D26" s="83" t="s">
        <v>60</v>
      </c>
      <c r="E26" s="189">
        <v>2.4</v>
      </c>
      <c r="F26" s="189">
        <v>0.79999999999999993</v>
      </c>
      <c r="G26" s="177"/>
      <c r="H26" s="177"/>
    </row>
    <row r="27" spans="1:9" s="65" customFormat="1" ht="12.75" customHeight="1" x14ac:dyDescent="0.2">
      <c r="A27" s="85">
        <v>18</v>
      </c>
      <c r="B27" s="86"/>
      <c r="C27" s="51" t="s">
        <v>137</v>
      </c>
      <c r="D27" s="83" t="s">
        <v>60</v>
      </c>
      <c r="E27" s="189">
        <v>7.2</v>
      </c>
      <c r="F27" s="189">
        <v>6.2</v>
      </c>
      <c r="G27" s="177"/>
      <c r="H27" s="177"/>
    </row>
    <row r="28" spans="1:9" s="65" customFormat="1" ht="12.75" customHeight="1" x14ac:dyDescent="0.2">
      <c r="A28" s="85">
        <v>19</v>
      </c>
      <c r="B28" s="86"/>
      <c r="C28" s="57" t="s">
        <v>162</v>
      </c>
      <c r="D28" s="83" t="s">
        <v>61</v>
      </c>
      <c r="E28" s="189">
        <v>12.4</v>
      </c>
      <c r="F28" s="189">
        <v>12.2</v>
      </c>
      <c r="G28" s="177"/>
      <c r="H28" s="177"/>
    </row>
    <row r="29" spans="1:9" s="65" customFormat="1" ht="12.75" customHeight="1" x14ac:dyDescent="0.2">
      <c r="A29" s="85">
        <v>20</v>
      </c>
      <c r="B29" s="86"/>
      <c r="C29" s="51" t="s">
        <v>163</v>
      </c>
      <c r="D29" s="88" t="s">
        <v>216</v>
      </c>
      <c r="E29" s="189">
        <v>8.6999999999999993</v>
      </c>
      <c r="F29" s="189">
        <v>8.6000000000000014</v>
      </c>
      <c r="G29" s="177"/>
      <c r="H29" s="177"/>
    </row>
    <row r="30" spans="1:9" s="65" customFormat="1" ht="12.75" customHeight="1" x14ac:dyDescent="0.2">
      <c r="A30" s="85">
        <v>21</v>
      </c>
      <c r="B30" s="86"/>
      <c r="C30" s="57" t="s">
        <v>120</v>
      </c>
      <c r="D30" s="88" t="s">
        <v>216</v>
      </c>
      <c r="E30" s="189">
        <v>2.1</v>
      </c>
      <c r="F30" s="189">
        <v>0.30000000000000004</v>
      </c>
      <c r="G30" s="177"/>
      <c r="H30" s="177"/>
    </row>
    <row r="31" spans="1:9" s="65" customFormat="1" ht="12.75" customHeight="1" x14ac:dyDescent="0.2">
      <c r="A31" s="85">
        <v>22</v>
      </c>
      <c r="B31" s="86"/>
      <c r="C31" s="57" t="s">
        <v>136</v>
      </c>
      <c r="D31" s="83" t="s">
        <v>61</v>
      </c>
      <c r="E31" s="189">
        <v>2.8</v>
      </c>
      <c r="F31" s="189">
        <v>0.4</v>
      </c>
      <c r="G31" s="177"/>
      <c r="H31" s="177"/>
    </row>
    <row r="32" spans="1:9" s="65" customFormat="1" ht="12" customHeight="1" x14ac:dyDescent="0.2">
      <c r="A32" s="85">
        <v>23</v>
      </c>
      <c r="B32" s="86"/>
      <c r="C32" s="184" t="s">
        <v>15</v>
      </c>
      <c r="D32" s="86" t="s">
        <v>58</v>
      </c>
      <c r="E32" s="189">
        <v>1.4</v>
      </c>
      <c r="F32" s="189">
        <v>0.2</v>
      </c>
      <c r="G32" s="177"/>
      <c r="H32" s="177"/>
    </row>
    <row r="33" spans="1:10" s="65" customFormat="1" ht="12" customHeight="1" x14ac:dyDescent="0.2">
      <c r="A33" s="85">
        <v>24</v>
      </c>
      <c r="B33" s="86"/>
      <c r="C33" s="184" t="s">
        <v>278</v>
      </c>
      <c r="D33" s="86" t="s">
        <v>58</v>
      </c>
      <c r="E33" s="189">
        <v>0.6</v>
      </c>
      <c r="F33" s="189">
        <v>0.6</v>
      </c>
      <c r="G33" s="177"/>
      <c r="H33" s="177"/>
    </row>
    <row r="34" spans="1:10" s="65" customFormat="1" ht="38.25" x14ac:dyDescent="0.2">
      <c r="A34" s="85">
        <v>25</v>
      </c>
      <c r="B34" s="86" t="s">
        <v>761</v>
      </c>
      <c r="C34" s="190" t="s">
        <v>767</v>
      </c>
      <c r="D34" s="86"/>
      <c r="E34" s="191">
        <v>13.6</v>
      </c>
      <c r="F34" s="191">
        <v>0</v>
      </c>
      <c r="G34" s="177"/>
      <c r="H34" s="177"/>
    </row>
    <row r="35" spans="1:10" s="65" customFormat="1" ht="12" customHeight="1" x14ac:dyDescent="0.2">
      <c r="A35" s="85">
        <v>26</v>
      </c>
      <c r="B35" s="86"/>
      <c r="C35" s="90" t="s">
        <v>134</v>
      </c>
      <c r="D35" s="86" t="s">
        <v>60</v>
      </c>
      <c r="E35" s="189">
        <v>1.4</v>
      </c>
      <c r="F35" s="192">
        <v>0</v>
      </c>
      <c r="G35" s="177"/>
      <c r="H35" s="177"/>
    </row>
    <row r="36" spans="1:10" s="65" customFormat="1" ht="12" customHeight="1" x14ac:dyDescent="0.2">
      <c r="A36" s="85">
        <v>27</v>
      </c>
      <c r="B36" s="86"/>
      <c r="C36" s="90" t="s">
        <v>40</v>
      </c>
      <c r="D36" s="86" t="s">
        <v>60</v>
      </c>
      <c r="E36" s="189">
        <v>0</v>
      </c>
      <c r="F36" s="192">
        <v>0</v>
      </c>
      <c r="G36" s="177"/>
      <c r="H36" s="177"/>
    </row>
    <row r="37" spans="1:10" s="65" customFormat="1" ht="12" customHeight="1" x14ac:dyDescent="0.2">
      <c r="A37" s="85">
        <v>28</v>
      </c>
      <c r="B37" s="86"/>
      <c r="C37" s="58" t="s">
        <v>163</v>
      </c>
      <c r="D37" s="86" t="s">
        <v>61</v>
      </c>
      <c r="E37" s="189">
        <v>5.2</v>
      </c>
      <c r="F37" s="192">
        <v>0</v>
      </c>
      <c r="G37" s="177"/>
      <c r="H37" s="177"/>
    </row>
    <row r="38" spans="1:10" x14ac:dyDescent="0.2">
      <c r="A38" s="85">
        <v>29</v>
      </c>
      <c r="C38" s="90" t="s">
        <v>41</v>
      </c>
      <c r="D38" s="86" t="s">
        <v>61</v>
      </c>
      <c r="E38" s="85">
        <v>0</v>
      </c>
      <c r="F38" s="193">
        <v>0</v>
      </c>
      <c r="G38" s="177"/>
      <c r="H38" s="177"/>
    </row>
    <row r="39" spans="1:10" s="65" customFormat="1" ht="12" customHeight="1" x14ac:dyDescent="0.2">
      <c r="A39" s="85">
        <v>30</v>
      </c>
      <c r="B39" s="86"/>
      <c r="C39" s="90" t="s">
        <v>42</v>
      </c>
      <c r="D39" s="86" t="s">
        <v>61</v>
      </c>
      <c r="E39" s="189">
        <v>2.9000000000000004</v>
      </c>
      <c r="F39" s="192">
        <v>0</v>
      </c>
      <c r="G39" s="177"/>
      <c r="H39" s="177"/>
    </row>
    <row r="40" spans="1:10" s="65" customFormat="1" ht="56.25" customHeight="1" x14ac:dyDescent="0.2">
      <c r="A40" s="85">
        <v>31</v>
      </c>
      <c r="B40" s="86"/>
      <c r="C40" s="90" t="s">
        <v>111</v>
      </c>
      <c r="D40" s="97" t="s">
        <v>351</v>
      </c>
      <c r="E40" s="189">
        <v>4.0999999999999996</v>
      </c>
      <c r="F40" s="192">
        <v>0</v>
      </c>
      <c r="G40" s="177"/>
      <c r="H40" s="177"/>
    </row>
    <row r="41" spans="1:10" s="65" customFormat="1" ht="22.5" customHeight="1" x14ac:dyDescent="0.2">
      <c r="A41" s="123"/>
      <c r="B41" s="252" t="s">
        <v>835</v>
      </c>
      <c r="C41" s="343" t="s">
        <v>834</v>
      </c>
      <c r="D41" s="256"/>
      <c r="E41" s="164">
        <v>0</v>
      </c>
      <c r="F41" s="164">
        <v>0</v>
      </c>
      <c r="G41" s="177"/>
      <c r="H41" s="177"/>
    </row>
    <row r="42" spans="1:10" s="65" customFormat="1" ht="22.5" customHeight="1" x14ac:dyDescent="0.2">
      <c r="A42" s="201">
        <v>32</v>
      </c>
      <c r="B42" s="253"/>
      <c r="C42" s="344"/>
      <c r="D42" s="257"/>
      <c r="E42" s="194">
        <v>8.9</v>
      </c>
      <c r="F42" s="194">
        <v>2.5</v>
      </c>
      <c r="G42" s="177"/>
      <c r="H42" s="177"/>
    </row>
    <row r="43" spans="1:10" s="65" customFormat="1" x14ac:dyDescent="0.2">
      <c r="A43" s="201"/>
      <c r="B43" s="252"/>
      <c r="C43" s="240" t="s">
        <v>156</v>
      </c>
      <c r="D43" s="252" t="s">
        <v>58</v>
      </c>
      <c r="E43" s="22">
        <v>0</v>
      </c>
      <c r="F43" s="22">
        <v>0</v>
      </c>
      <c r="G43" s="177"/>
      <c r="H43" s="177"/>
    </row>
    <row r="44" spans="1:10" s="65" customFormat="1" x14ac:dyDescent="0.2">
      <c r="A44" s="201">
        <v>33</v>
      </c>
      <c r="B44" s="253"/>
      <c r="C44" s="241"/>
      <c r="D44" s="253"/>
      <c r="E44" s="195">
        <v>1.8</v>
      </c>
      <c r="F44" s="196">
        <v>1.5</v>
      </c>
      <c r="G44" s="177"/>
      <c r="H44" s="177"/>
      <c r="I44" s="177"/>
      <c r="J44" s="177"/>
    </row>
    <row r="45" spans="1:10" s="65" customFormat="1" x14ac:dyDescent="0.2">
      <c r="A45" s="201"/>
      <c r="B45" s="252"/>
      <c r="C45" s="240" t="s">
        <v>159</v>
      </c>
      <c r="D45" s="252" t="s">
        <v>58</v>
      </c>
      <c r="E45" s="22">
        <v>0</v>
      </c>
      <c r="F45" s="22">
        <v>0</v>
      </c>
      <c r="G45" s="177"/>
      <c r="H45" s="177"/>
      <c r="I45" s="177"/>
      <c r="J45" s="177"/>
    </row>
    <row r="46" spans="1:10" s="65" customFormat="1" x14ac:dyDescent="0.2">
      <c r="A46" s="201">
        <v>34</v>
      </c>
      <c r="B46" s="253"/>
      <c r="C46" s="241"/>
      <c r="D46" s="253"/>
      <c r="E46" s="195">
        <v>1.8</v>
      </c>
      <c r="F46" s="196">
        <v>1</v>
      </c>
      <c r="G46" s="177"/>
      <c r="H46" s="177"/>
      <c r="I46" s="177"/>
      <c r="J46" s="177"/>
    </row>
    <row r="47" spans="1:10" s="65" customFormat="1" x14ac:dyDescent="0.2">
      <c r="A47" s="201"/>
      <c r="B47" s="252"/>
      <c r="C47" s="240" t="s">
        <v>160</v>
      </c>
      <c r="D47" s="252" t="s">
        <v>58</v>
      </c>
      <c r="E47" s="22">
        <v>0</v>
      </c>
      <c r="F47" s="196"/>
      <c r="G47" s="177"/>
      <c r="H47" s="177"/>
      <c r="I47" s="177"/>
      <c r="J47" s="177"/>
    </row>
    <row r="48" spans="1:10" s="65" customFormat="1" x14ac:dyDescent="0.2">
      <c r="A48" s="201">
        <v>35</v>
      </c>
      <c r="B48" s="253"/>
      <c r="C48" s="241"/>
      <c r="D48" s="253"/>
      <c r="E48" s="195">
        <v>5.3</v>
      </c>
      <c r="F48" s="196"/>
      <c r="G48" s="177"/>
      <c r="H48" s="177"/>
      <c r="I48" s="177"/>
      <c r="J48" s="177"/>
    </row>
    <row r="49" spans="1:10" s="65" customFormat="1" ht="24.75" customHeight="1" x14ac:dyDescent="0.2">
      <c r="A49" s="131">
        <v>32</v>
      </c>
      <c r="B49" s="268" t="s">
        <v>21</v>
      </c>
      <c r="C49" s="314" t="s">
        <v>22</v>
      </c>
      <c r="D49" s="252"/>
      <c r="E49" s="81">
        <v>2526.3999999999996</v>
      </c>
      <c r="F49" s="81">
        <v>196.10000000000002</v>
      </c>
      <c r="G49" s="177"/>
      <c r="H49" s="177"/>
      <c r="I49" s="177"/>
      <c r="J49" s="177"/>
    </row>
    <row r="50" spans="1:10" x14ac:dyDescent="0.2">
      <c r="A50" s="136">
        <v>36</v>
      </c>
      <c r="B50" s="269"/>
      <c r="C50" s="315"/>
      <c r="D50" s="253"/>
      <c r="E50" s="63">
        <v>3161.5</v>
      </c>
      <c r="F50" s="63">
        <v>196.00000000000003</v>
      </c>
    </row>
    <row r="51" spans="1:10" x14ac:dyDescent="0.2">
      <c r="A51" s="131">
        <v>33</v>
      </c>
      <c r="B51" s="252" t="s">
        <v>232</v>
      </c>
      <c r="C51" s="345" t="s">
        <v>493</v>
      </c>
      <c r="D51" s="252"/>
      <c r="E51" s="362">
        <v>24.7</v>
      </c>
      <c r="F51" s="362">
        <v>21.400000000000002</v>
      </c>
    </row>
    <row r="52" spans="1:10" x14ac:dyDescent="0.2">
      <c r="A52" s="77">
        <v>37</v>
      </c>
      <c r="B52" s="253"/>
      <c r="C52" s="346"/>
      <c r="D52" s="253"/>
      <c r="E52" s="363"/>
      <c r="F52" s="363"/>
    </row>
    <row r="53" spans="1:10" x14ac:dyDescent="0.2">
      <c r="A53" s="131">
        <v>34</v>
      </c>
      <c r="B53" s="252"/>
      <c r="C53" s="240" t="s">
        <v>147</v>
      </c>
      <c r="D53" s="256" t="s">
        <v>23</v>
      </c>
      <c r="E53" s="356">
        <v>24.7</v>
      </c>
      <c r="F53" s="356">
        <v>21.400000000000002</v>
      </c>
    </row>
    <row r="54" spans="1:10" x14ac:dyDescent="0.2">
      <c r="A54" s="77">
        <v>38</v>
      </c>
      <c r="B54" s="253"/>
      <c r="C54" s="241"/>
      <c r="D54" s="257"/>
      <c r="E54" s="357"/>
      <c r="F54" s="357"/>
    </row>
    <row r="55" spans="1:10" ht="12.75" customHeight="1" x14ac:dyDescent="0.2">
      <c r="A55" s="131">
        <v>35</v>
      </c>
      <c r="B55" s="252" t="s">
        <v>234</v>
      </c>
      <c r="C55" s="345" t="s">
        <v>879</v>
      </c>
      <c r="D55" s="256"/>
      <c r="E55" s="362">
        <v>160.69999999999999</v>
      </c>
      <c r="F55" s="362">
        <v>3.1</v>
      </c>
    </row>
    <row r="56" spans="1:10" x14ac:dyDescent="0.2">
      <c r="A56" s="77">
        <v>39</v>
      </c>
      <c r="B56" s="253"/>
      <c r="C56" s="346"/>
      <c r="D56" s="257"/>
      <c r="E56" s="363"/>
      <c r="F56" s="363"/>
    </row>
    <row r="57" spans="1:10" x14ac:dyDescent="0.2">
      <c r="A57" s="131">
        <v>36</v>
      </c>
      <c r="B57" s="252"/>
      <c r="C57" s="285" t="s">
        <v>3</v>
      </c>
      <c r="D57" s="256" t="s">
        <v>23</v>
      </c>
      <c r="E57" s="356">
        <v>160.69999999999999</v>
      </c>
      <c r="F57" s="356">
        <v>3.1</v>
      </c>
    </row>
    <row r="58" spans="1:10" x14ac:dyDescent="0.2">
      <c r="A58" s="77">
        <v>40</v>
      </c>
      <c r="B58" s="253"/>
      <c r="C58" s="286"/>
      <c r="D58" s="257"/>
      <c r="E58" s="357"/>
      <c r="F58" s="357"/>
      <c r="I58" s="177"/>
      <c r="J58" s="177"/>
    </row>
    <row r="59" spans="1:10" x14ac:dyDescent="0.2">
      <c r="A59" s="202">
        <v>37</v>
      </c>
      <c r="B59" s="252" t="s">
        <v>236</v>
      </c>
      <c r="C59" s="343" t="s">
        <v>593</v>
      </c>
      <c r="D59" s="256"/>
      <c r="E59" s="164">
        <v>93.7</v>
      </c>
      <c r="F59" s="164">
        <v>2.7</v>
      </c>
      <c r="I59" s="177"/>
      <c r="J59" s="177"/>
    </row>
    <row r="60" spans="1:10" ht="24" customHeight="1" x14ac:dyDescent="0.2">
      <c r="A60" s="201">
        <v>41</v>
      </c>
      <c r="B60" s="253"/>
      <c r="C60" s="344"/>
      <c r="D60" s="257"/>
      <c r="E60" s="197">
        <v>89.1</v>
      </c>
      <c r="F60" s="197">
        <v>2.6</v>
      </c>
      <c r="I60" s="177"/>
      <c r="J60" s="177"/>
    </row>
    <row r="61" spans="1:10" x14ac:dyDescent="0.2">
      <c r="A61" s="202">
        <v>38</v>
      </c>
      <c r="B61" s="252"/>
      <c r="C61" s="240" t="s">
        <v>3</v>
      </c>
      <c r="D61" s="256" t="s">
        <v>572</v>
      </c>
      <c r="E61" s="22">
        <v>93.7</v>
      </c>
      <c r="F61" s="22">
        <v>2.7</v>
      </c>
    </row>
    <row r="62" spans="1:10" x14ac:dyDescent="0.2">
      <c r="A62" s="201">
        <v>42</v>
      </c>
      <c r="B62" s="253"/>
      <c r="C62" s="241"/>
      <c r="D62" s="257"/>
      <c r="E62" s="84">
        <v>89.1</v>
      </c>
      <c r="F62" s="84">
        <v>2.6</v>
      </c>
    </row>
    <row r="63" spans="1:10" x14ac:dyDescent="0.2">
      <c r="A63" s="202">
        <v>39</v>
      </c>
      <c r="B63" s="252" t="s">
        <v>239</v>
      </c>
      <c r="C63" s="343" t="s">
        <v>613</v>
      </c>
      <c r="D63" s="256"/>
      <c r="E63" s="362">
        <v>67.700000000000017</v>
      </c>
      <c r="F63" s="362">
        <v>1.3</v>
      </c>
    </row>
    <row r="64" spans="1:10" x14ac:dyDescent="0.2">
      <c r="A64" s="77">
        <v>43</v>
      </c>
      <c r="B64" s="253"/>
      <c r="C64" s="344"/>
      <c r="D64" s="257"/>
      <c r="E64" s="363"/>
      <c r="F64" s="363"/>
    </row>
    <row r="65" spans="1:10" x14ac:dyDescent="0.2">
      <c r="A65" s="202">
        <v>40</v>
      </c>
      <c r="B65" s="252"/>
      <c r="C65" s="244" t="s">
        <v>3</v>
      </c>
      <c r="D65" s="256" t="s">
        <v>572</v>
      </c>
      <c r="E65" s="356">
        <v>67.700000000000017</v>
      </c>
      <c r="F65" s="356">
        <v>1.3</v>
      </c>
      <c r="G65" s="2"/>
      <c r="H65" s="2"/>
    </row>
    <row r="66" spans="1:10" x14ac:dyDescent="0.2">
      <c r="A66" s="77">
        <v>44</v>
      </c>
      <c r="B66" s="253"/>
      <c r="C66" s="245"/>
      <c r="D66" s="257"/>
      <c r="E66" s="357"/>
      <c r="F66" s="357"/>
    </row>
    <row r="67" spans="1:10" x14ac:dyDescent="0.2">
      <c r="A67" s="202">
        <v>41</v>
      </c>
      <c r="B67" s="252" t="s">
        <v>241</v>
      </c>
      <c r="C67" s="343" t="s">
        <v>614</v>
      </c>
      <c r="D67" s="256"/>
      <c r="E67" s="362">
        <v>0.7</v>
      </c>
      <c r="F67" s="362">
        <v>0</v>
      </c>
    </row>
    <row r="68" spans="1:10" x14ac:dyDescent="0.2">
      <c r="A68" s="77">
        <v>45</v>
      </c>
      <c r="B68" s="253"/>
      <c r="C68" s="344"/>
      <c r="D68" s="257"/>
      <c r="E68" s="363"/>
      <c r="F68" s="363"/>
    </row>
    <row r="69" spans="1:10" x14ac:dyDescent="0.2">
      <c r="A69" s="202">
        <v>42</v>
      </c>
      <c r="B69" s="252"/>
      <c r="C69" s="244" t="s">
        <v>3</v>
      </c>
      <c r="D69" s="256" t="s">
        <v>572</v>
      </c>
      <c r="E69" s="356">
        <v>0.7</v>
      </c>
      <c r="F69" s="362"/>
    </row>
    <row r="70" spans="1:10" x14ac:dyDescent="0.2">
      <c r="A70" s="202">
        <v>46</v>
      </c>
      <c r="B70" s="253"/>
      <c r="C70" s="245"/>
      <c r="D70" s="257"/>
      <c r="E70" s="357"/>
      <c r="F70" s="363"/>
    </row>
    <row r="71" spans="1:10" ht="29.25" customHeight="1" x14ac:dyDescent="0.2">
      <c r="A71" s="202">
        <v>43</v>
      </c>
      <c r="B71" s="252" t="s">
        <v>431</v>
      </c>
      <c r="C71" s="343" t="s">
        <v>626</v>
      </c>
      <c r="D71" s="256"/>
      <c r="E71" s="362">
        <v>2.6</v>
      </c>
      <c r="F71" s="362">
        <v>0</v>
      </c>
    </row>
    <row r="72" spans="1:10" ht="35.25" customHeight="1" x14ac:dyDescent="0.2">
      <c r="A72" s="77">
        <v>47</v>
      </c>
      <c r="B72" s="253"/>
      <c r="C72" s="344"/>
      <c r="D72" s="257"/>
      <c r="E72" s="363"/>
      <c r="F72" s="363"/>
    </row>
    <row r="73" spans="1:10" x14ac:dyDescent="0.2">
      <c r="A73" s="202">
        <v>44</v>
      </c>
      <c r="B73" s="252"/>
      <c r="C73" s="244" t="s">
        <v>3</v>
      </c>
      <c r="D73" s="256" t="s">
        <v>572</v>
      </c>
      <c r="E73" s="356">
        <v>2.6</v>
      </c>
      <c r="F73" s="362"/>
    </row>
    <row r="74" spans="1:10" x14ac:dyDescent="0.2">
      <c r="A74" s="77">
        <v>48</v>
      </c>
      <c r="B74" s="253"/>
      <c r="C74" s="245"/>
      <c r="D74" s="257"/>
      <c r="E74" s="357"/>
      <c r="F74" s="363"/>
    </row>
    <row r="75" spans="1:10" ht="21.75" customHeight="1" x14ac:dyDescent="0.2">
      <c r="A75" s="202">
        <v>45</v>
      </c>
      <c r="B75" s="252" t="s">
        <v>585</v>
      </c>
      <c r="C75" s="343" t="s">
        <v>645</v>
      </c>
      <c r="D75" s="256"/>
      <c r="E75" s="362">
        <v>227.5</v>
      </c>
      <c r="F75" s="362">
        <v>3.8000000000000003</v>
      </c>
    </row>
    <row r="76" spans="1:10" ht="16.5" customHeight="1" x14ac:dyDescent="0.2">
      <c r="A76" s="77">
        <v>49</v>
      </c>
      <c r="B76" s="253"/>
      <c r="C76" s="344"/>
      <c r="D76" s="257"/>
      <c r="E76" s="363"/>
      <c r="F76" s="363"/>
    </row>
    <row r="77" spans="1:10" x14ac:dyDescent="0.2">
      <c r="A77" s="202">
        <v>46</v>
      </c>
      <c r="B77" s="252"/>
      <c r="C77" s="244" t="s">
        <v>3</v>
      </c>
      <c r="D77" s="256" t="s">
        <v>572</v>
      </c>
      <c r="E77" s="356">
        <v>227.5</v>
      </c>
      <c r="F77" s="356">
        <v>3.8000000000000003</v>
      </c>
      <c r="G77" s="2"/>
      <c r="I77" s="12"/>
    </row>
    <row r="78" spans="1:10" x14ac:dyDescent="0.2">
      <c r="A78" s="77">
        <v>50</v>
      </c>
      <c r="B78" s="253"/>
      <c r="C78" s="245"/>
      <c r="D78" s="257"/>
      <c r="E78" s="357"/>
      <c r="F78" s="357"/>
      <c r="G78" s="2"/>
      <c r="I78" s="12"/>
    </row>
    <row r="79" spans="1:10" x14ac:dyDescent="0.2">
      <c r="A79" s="202">
        <v>47</v>
      </c>
      <c r="B79" s="252" t="s">
        <v>732</v>
      </c>
      <c r="C79" s="343" t="s">
        <v>729</v>
      </c>
      <c r="D79" s="256"/>
      <c r="E79" s="356">
        <v>0.1</v>
      </c>
      <c r="F79" s="356">
        <v>0</v>
      </c>
      <c r="G79" s="2"/>
      <c r="I79" s="177"/>
      <c r="J79" s="177"/>
    </row>
    <row r="80" spans="1:10" ht="12.75" customHeight="1" x14ac:dyDescent="0.2">
      <c r="A80" s="77">
        <v>51</v>
      </c>
      <c r="B80" s="253"/>
      <c r="C80" s="344"/>
      <c r="D80" s="257"/>
      <c r="E80" s="357"/>
      <c r="F80" s="357"/>
      <c r="G80" s="2"/>
      <c r="I80" s="177"/>
      <c r="J80" s="177"/>
    </row>
    <row r="81" spans="1:10" x14ac:dyDescent="0.2">
      <c r="A81" s="202">
        <v>48</v>
      </c>
      <c r="B81" s="252"/>
      <c r="C81" s="244" t="s">
        <v>3</v>
      </c>
      <c r="D81" s="256" t="s">
        <v>572</v>
      </c>
      <c r="E81" s="356">
        <v>0.1</v>
      </c>
      <c r="F81" s="356"/>
      <c r="G81" s="2"/>
      <c r="I81" s="177"/>
      <c r="J81" s="177"/>
    </row>
    <row r="82" spans="1:10" ht="12.75" customHeight="1" x14ac:dyDescent="0.2">
      <c r="A82" s="77">
        <v>52</v>
      </c>
      <c r="B82" s="253"/>
      <c r="C82" s="245"/>
      <c r="D82" s="257"/>
      <c r="E82" s="357"/>
      <c r="F82" s="357"/>
      <c r="G82" s="2"/>
      <c r="I82" s="177"/>
      <c r="J82" s="177"/>
    </row>
    <row r="83" spans="1:10" x14ac:dyDescent="0.2">
      <c r="A83" s="202">
        <v>49</v>
      </c>
      <c r="B83" s="252" t="s">
        <v>733</v>
      </c>
      <c r="C83" s="343" t="s">
        <v>731</v>
      </c>
      <c r="D83" s="256"/>
      <c r="E83" s="356">
        <v>28.7</v>
      </c>
      <c r="F83" s="356">
        <v>1.1000000000000001</v>
      </c>
      <c r="G83" s="2"/>
      <c r="I83" s="177"/>
      <c r="J83" s="177"/>
    </row>
    <row r="84" spans="1:10" ht="12.75" customHeight="1" x14ac:dyDescent="0.2">
      <c r="A84" s="77">
        <v>53</v>
      </c>
      <c r="B84" s="253"/>
      <c r="C84" s="344"/>
      <c r="D84" s="257"/>
      <c r="E84" s="357"/>
      <c r="F84" s="357"/>
      <c r="G84" s="2"/>
      <c r="I84" s="177"/>
      <c r="J84" s="177"/>
    </row>
    <row r="85" spans="1:10" x14ac:dyDescent="0.2">
      <c r="A85" s="202">
        <v>50</v>
      </c>
      <c r="B85" s="252"/>
      <c r="C85" s="244" t="s">
        <v>652</v>
      </c>
      <c r="D85" s="256" t="s">
        <v>572</v>
      </c>
      <c r="E85" s="356">
        <v>28.7</v>
      </c>
      <c r="F85" s="356">
        <v>1.1000000000000001</v>
      </c>
      <c r="G85" s="2"/>
      <c r="I85" s="177"/>
      <c r="J85" s="177"/>
    </row>
    <row r="86" spans="1:10" ht="12.75" customHeight="1" x14ac:dyDescent="0.2">
      <c r="A86" s="77">
        <v>54</v>
      </c>
      <c r="B86" s="253"/>
      <c r="C86" s="245"/>
      <c r="D86" s="257"/>
      <c r="E86" s="357"/>
      <c r="F86" s="357"/>
      <c r="G86" s="2"/>
      <c r="I86" s="177"/>
      <c r="J86" s="177"/>
    </row>
    <row r="87" spans="1:10" x14ac:dyDescent="0.2">
      <c r="A87" s="202">
        <v>51</v>
      </c>
      <c r="B87" s="252" t="s">
        <v>736</v>
      </c>
      <c r="C87" s="345" t="s">
        <v>737</v>
      </c>
      <c r="D87" s="256"/>
      <c r="E87" s="362">
        <v>18</v>
      </c>
      <c r="F87" s="362">
        <v>17.600000000000001</v>
      </c>
      <c r="G87" s="2"/>
      <c r="I87" s="177"/>
      <c r="J87" s="177"/>
    </row>
    <row r="88" spans="1:10" ht="16.5" customHeight="1" x14ac:dyDescent="0.2">
      <c r="A88" s="77">
        <v>55</v>
      </c>
      <c r="B88" s="253"/>
      <c r="C88" s="346"/>
      <c r="D88" s="257"/>
      <c r="E88" s="363"/>
      <c r="F88" s="363"/>
      <c r="G88" s="2"/>
      <c r="I88" s="12"/>
      <c r="J88" s="198"/>
    </row>
    <row r="89" spans="1:10" x14ac:dyDescent="0.2">
      <c r="A89" s="202">
        <v>52</v>
      </c>
      <c r="B89" s="252"/>
      <c r="C89" s="240" t="s">
        <v>1</v>
      </c>
      <c r="D89" s="256" t="s">
        <v>70</v>
      </c>
      <c r="E89" s="356">
        <v>5.2</v>
      </c>
      <c r="F89" s="356">
        <v>5</v>
      </c>
      <c r="G89" s="2"/>
      <c r="I89" s="12"/>
    </row>
    <row r="90" spans="1:10" x14ac:dyDescent="0.2">
      <c r="A90" s="77">
        <v>56</v>
      </c>
      <c r="B90" s="253"/>
      <c r="C90" s="241"/>
      <c r="D90" s="257"/>
      <c r="E90" s="357"/>
      <c r="F90" s="357"/>
      <c r="I90" s="12"/>
    </row>
    <row r="91" spans="1:10" x14ac:dyDescent="0.2">
      <c r="A91" s="202">
        <v>53</v>
      </c>
      <c r="B91" s="252"/>
      <c r="C91" s="254" t="s">
        <v>2</v>
      </c>
      <c r="D91" s="287" t="s">
        <v>71</v>
      </c>
      <c r="E91" s="356">
        <v>4.5</v>
      </c>
      <c r="F91" s="356">
        <v>4.4000000000000004</v>
      </c>
      <c r="G91" s="2"/>
      <c r="I91" s="12"/>
    </row>
    <row r="92" spans="1:10" x14ac:dyDescent="0.2">
      <c r="A92" s="77">
        <v>57</v>
      </c>
      <c r="B92" s="253"/>
      <c r="C92" s="255"/>
      <c r="D92" s="288"/>
      <c r="E92" s="357"/>
      <c r="F92" s="357"/>
      <c r="G92" s="2"/>
      <c r="I92" s="12"/>
    </row>
    <row r="93" spans="1:10" x14ac:dyDescent="0.2">
      <c r="A93" s="202">
        <v>54</v>
      </c>
      <c r="B93" s="252"/>
      <c r="C93" s="349" t="s">
        <v>15</v>
      </c>
      <c r="D93" s="256" t="s">
        <v>103</v>
      </c>
      <c r="E93" s="356">
        <v>2.1</v>
      </c>
      <c r="F93" s="356">
        <v>2.1</v>
      </c>
      <c r="G93" s="2"/>
      <c r="I93" s="12"/>
    </row>
    <row r="94" spans="1:10" x14ac:dyDescent="0.2">
      <c r="A94" s="77">
        <v>58</v>
      </c>
      <c r="B94" s="253"/>
      <c r="C94" s="350"/>
      <c r="D94" s="257"/>
      <c r="E94" s="357"/>
      <c r="F94" s="357"/>
      <c r="G94" s="2"/>
      <c r="I94" s="12"/>
    </row>
    <row r="95" spans="1:10" x14ac:dyDescent="0.2">
      <c r="A95" s="202">
        <v>55</v>
      </c>
      <c r="B95" s="252"/>
      <c r="C95" s="254" t="s">
        <v>147</v>
      </c>
      <c r="D95" s="256" t="s">
        <v>23</v>
      </c>
      <c r="E95" s="356">
        <v>6.2</v>
      </c>
      <c r="F95" s="356">
        <v>6.1</v>
      </c>
      <c r="G95" s="2"/>
      <c r="I95" s="12"/>
    </row>
    <row r="96" spans="1:10" x14ac:dyDescent="0.2">
      <c r="A96" s="77">
        <v>59</v>
      </c>
      <c r="B96" s="253"/>
      <c r="C96" s="255"/>
      <c r="D96" s="257"/>
      <c r="E96" s="357"/>
      <c r="F96" s="357"/>
      <c r="G96" s="2"/>
      <c r="I96" s="12"/>
    </row>
    <row r="97" spans="1:9" x14ac:dyDescent="0.2">
      <c r="A97" s="202">
        <v>56</v>
      </c>
      <c r="B97" s="252" t="s">
        <v>776</v>
      </c>
      <c r="C97" s="353" t="s">
        <v>763</v>
      </c>
      <c r="D97" s="256"/>
      <c r="E97" s="164">
        <v>1639.3</v>
      </c>
      <c r="F97" s="87"/>
      <c r="G97" s="2"/>
      <c r="I97" s="12"/>
    </row>
    <row r="98" spans="1:9" ht="26.25" customHeight="1" x14ac:dyDescent="0.2">
      <c r="A98" s="136">
        <v>60</v>
      </c>
      <c r="B98" s="253"/>
      <c r="C98" s="354"/>
      <c r="D98" s="257"/>
      <c r="E98" s="165">
        <v>2279</v>
      </c>
      <c r="F98" s="166">
        <v>0</v>
      </c>
      <c r="G98" s="2"/>
      <c r="I98" s="12"/>
    </row>
    <row r="99" spans="1:9" x14ac:dyDescent="0.2">
      <c r="A99" s="202">
        <v>57</v>
      </c>
      <c r="B99" s="252"/>
      <c r="C99" s="244" t="s">
        <v>3</v>
      </c>
      <c r="D99" s="256" t="s">
        <v>73</v>
      </c>
      <c r="E99" s="22">
        <v>1639.3</v>
      </c>
      <c r="F99" s="166"/>
      <c r="G99" s="2"/>
      <c r="I99" s="12"/>
    </row>
    <row r="100" spans="1:9" x14ac:dyDescent="0.2">
      <c r="A100" s="136">
        <v>61</v>
      </c>
      <c r="B100" s="253"/>
      <c r="C100" s="245"/>
      <c r="D100" s="257"/>
      <c r="E100" s="84">
        <v>1609.3</v>
      </c>
      <c r="F100" s="87"/>
      <c r="G100" s="2"/>
      <c r="I100" s="12"/>
    </row>
    <row r="101" spans="1:9" x14ac:dyDescent="0.2">
      <c r="A101" s="201"/>
      <c r="B101" s="252"/>
      <c r="C101" s="254" t="s">
        <v>8</v>
      </c>
      <c r="D101" s="256" t="s">
        <v>836</v>
      </c>
      <c r="E101" s="22">
        <v>0</v>
      </c>
      <c r="F101" s="87"/>
      <c r="G101" s="2"/>
      <c r="I101" s="12"/>
    </row>
    <row r="102" spans="1:9" x14ac:dyDescent="0.2">
      <c r="A102" s="201">
        <v>62</v>
      </c>
      <c r="B102" s="253"/>
      <c r="C102" s="255"/>
      <c r="D102" s="257"/>
      <c r="E102" s="84">
        <v>300</v>
      </c>
      <c r="F102" s="87"/>
      <c r="G102" s="2"/>
      <c r="I102" s="12"/>
    </row>
    <row r="103" spans="1:9" s="65" customFormat="1" ht="27" customHeight="1" x14ac:dyDescent="0.2">
      <c r="A103" s="201"/>
      <c r="B103" s="252"/>
      <c r="C103" s="244" t="s">
        <v>4</v>
      </c>
      <c r="D103" s="256" t="s">
        <v>836</v>
      </c>
      <c r="E103" s="22">
        <v>0</v>
      </c>
      <c r="F103" s="87"/>
      <c r="G103" s="177"/>
      <c r="H103" s="177"/>
    </row>
    <row r="104" spans="1:9" s="65" customFormat="1" ht="14.25" customHeight="1" x14ac:dyDescent="0.2">
      <c r="A104" s="201">
        <v>63</v>
      </c>
      <c r="B104" s="253"/>
      <c r="C104" s="245"/>
      <c r="D104" s="257"/>
      <c r="E104" s="84">
        <v>200</v>
      </c>
      <c r="F104" s="87"/>
      <c r="G104" s="177"/>
      <c r="H104" s="177"/>
    </row>
    <row r="105" spans="1:9" s="65" customFormat="1" ht="27" customHeight="1" x14ac:dyDescent="0.2">
      <c r="A105" s="201"/>
      <c r="B105" s="252"/>
      <c r="C105" s="244" t="s">
        <v>5</v>
      </c>
      <c r="D105" s="256" t="s">
        <v>836</v>
      </c>
      <c r="E105" s="22">
        <v>0</v>
      </c>
      <c r="F105" s="87"/>
      <c r="G105" s="177"/>
      <c r="H105" s="177"/>
    </row>
    <row r="106" spans="1:9" x14ac:dyDescent="0.2">
      <c r="A106" s="201">
        <v>64</v>
      </c>
      <c r="B106" s="253"/>
      <c r="C106" s="245"/>
      <c r="D106" s="257"/>
      <c r="E106" s="84">
        <v>100</v>
      </c>
      <c r="F106" s="87"/>
    </row>
    <row r="107" spans="1:9" x14ac:dyDescent="0.2">
      <c r="A107" s="201"/>
      <c r="B107" s="252"/>
      <c r="C107" s="244" t="s">
        <v>14</v>
      </c>
      <c r="D107" s="256" t="s">
        <v>836</v>
      </c>
      <c r="E107" s="22">
        <v>0</v>
      </c>
      <c r="F107" s="87"/>
    </row>
    <row r="108" spans="1:9" x14ac:dyDescent="0.2">
      <c r="A108" s="201">
        <v>65</v>
      </c>
      <c r="B108" s="253"/>
      <c r="C108" s="245"/>
      <c r="D108" s="257"/>
      <c r="E108" s="84">
        <v>69.7</v>
      </c>
      <c r="F108" s="87"/>
    </row>
    <row r="109" spans="1:9" ht="21.75" customHeight="1" x14ac:dyDescent="0.2">
      <c r="A109" s="202">
        <v>58</v>
      </c>
      <c r="B109" s="252" t="s">
        <v>796</v>
      </c>
      <c r="C109" s="343" t="s">
        <v>799</v>
      </c>
      <c r="D109" s="256"/>
      <c r="E109" s="356">
        <v>147.20000000000002</v>
      </c>
      <c r="F109" s="356">
        <v>145.10000000000002</v>
      </c>
    </row>
    <row r="110" spans="1:9" ht="21.75" customHeight="1" x14ac:dyDescent="0.2">
      <c r="A110" s="77">
        <v>66</v>
      </c>
      <c r="B110" s="253"/>
      <c r="C110" s="344"/>
      <c r="D110" s="257"/>
      <c r="E110" s="357"/>
      <c r="F110" s="357"/>
    </row>
    <row r="111" spans="1:9" x14ac:dyDescent="0.2">
      <c r="A111" s="202">
        <v>59</v>
      </c>
      <c r="B111" s="252"/>
      <c r="C111" s="240" t="s">
        <v>1</v>
      </c>
      <c r="D111" s="256" t="s">
        <v>70</v>
      </c>
      <c r="E111" s="356">
        <v>60.9</v>
      </c>
      <c r="F111" s="356">
        <v>60</v>
      </c>
    </row>
    <row r="112" spans="1:9" x14ac:dyDescent="0.2">
      <c r="A112" s="77">
        <v>67</v>
      </c>
      <c r="B112" s="253"/>
      <c r="C112" s="241"/>
      <c r="D112" s="257"/>
      <c r="E112" s="357"/>
      <c r="F112" s="357"/>
    </row>
    <row r="113" spans="1:9" x14ac:dyDescent="0.2">
      <c r="A113" s="202">
        <v>60</v>
      </c>
      <c r="B113" s="252"/>
      <c r="C113" s="326" t="s">
        <v>2</v>
      </c>
      <c r="D113" s="256" t="s">
        <v>71</v>
      </c>
      <c r="E113" s="356">
        <v>7</v>
      </c>
      <c r="F113" s="356">
        <v>6.9</v>
      </c>
    </row>
    <row r="114" spans="1:9" x14ac:dyDescent="0.2">
      <c r="A114" s="77">
        <v>68</v>
      </c>
      <c r="B114" s="253"/>
      <c r="C114" s="327"/>
      <c r="D114" s="257"/>
      <c r="E114" s="357"/>
      <c r="F114" s="357"/>
    </row>
    <row r="115" spans="1:9" x14ac:dyDescent="0.2">
      <c r="A115" s="202">
        <v>61</v>
      </c>
      <c r="B115" s="252"/>
      <c r="C115" s="349" t="s">
        <v>15</v>
      </c>
      <c r="D115" s="256" t="s">
        <v>103</v>
      </c>
      <c r="E115" s="356">
        <v>12.7</v>
      </c>
      <c r="F115" s="356">
        <v>12.5</v>
      </c>
    </row>
    <row r="116" spans="1:9" x14ac:dyDescent="0.2">
      <c r="A116" s="77">
        <v>69</v>
      </c>
      <c r="B116" s="253"/>
      <c r="C116" s="350"/>
      <c r="D116" s="257"/>
      <c r="E116" s="357"/>
      <c r="F116" s="357"/>
    </row>
    <row r="117" spans="1:9" x14ac:dyDescent="0.2">
      <c r="A117" s="202">
        <v>62</v>
      </c>
      <c r="B117" s="252"/>
      <c r="C117" s="349" t="s">
        <v>19</v>
      </c>
      <c r="D117" s="256" t="s">
        <v>71</v>
      </c>
      <c r="E117" s="356">
        <v>9.5</v>
      </c>
      <c r="F117" s="356">
        <v>9.4</v>
      </c>
    </row>
    <row r="118" spans="1:9" x14ac:dyDescent="0.2">
      <c r="A118" s="77">
        <v>70</v>
      </c>
      <c r="B118" s="253"/>
      <c r="C118" s="350"/>
      <c r="D118" s="257"/>
      <c r="E118" s="357"/>
      <c r="F118" s="357"/>
      <c r="I118" s="13"/>
    </row>
    <row r="119" spans="1:9" x14ac:dyDescent="0.2">
      <c r="A119" s="202">
        <v>63</v>
      </c>
      <c r="B119" s="252"/>
      <c r="C119" s="240" t="s">
        <v>147</v>
      </c>
      <c r="D119" s="256" t="s">
        <v>23</v>
      </c>
      <c r="E119" s="356">
        <v>57.1</v>
      </c>
      <c r="F119" s="356">
        <v>56.3</v>
      </c>
    </row>
    <row r="120" spans="1:9" x14ac:dyDescent="0.2">
      <c r="A120" s="77">
        <v>71</v>
      </c>
      <c r="B120" s="253"/>
      <c r="C120" s="241"/>
      <c r="D120" s="257"/>
      <c r="E120" s="357"/>
      <c r="F120" s="357"/>
    </row>
    <row r="121" spans="1:9" ht="28.5" customHeight="1" x14ac:dyDescent="0.2">
      <c r="A121" s="202">
        <v>64</v>
      </c>
      <c r="B121" s="252" t="s">
        <v>806</v>
      </c>
      <c r="C121" s="343" t="s">
        <v>815</v>
      </c>
      <c r="D121" s="256"/>
      <c r="E121" s="356">
        <v>16</v>
      </c>
      <c r="F121" s="356">
        <v>0</v>
      </c>
    </row>
    <row r="122" spans="1:9" ht="28.5" customHeight="1" x14ac:dyDescent="0.2">
      <c r="A122" s="77">
        <v>72</v>
      </c>
      <c r="B122" s="253"/>
      <c r="C122" s="344"/>
      <c r="D122" s="257"/>
      <c r="E122" s="357"/>
      <c r="F122" s="357"/>
    </row>
    <row r="123" spans="1:9" x14ac:dyDescent="0.2">
      <c r="A123" s="202">
        <v>65</v>
      </c>
      <c r="B123" s="252"/>
      <c r="C123" s="240" t="s">
        <v>3</v>
      </c>
      <c r="D123" s="256" t="s">
        <v>31</v>
      </c>
      <c r="E123" s="356">
        <v>16</v>
      </c>
      <c r="F123" s="356"/>
    </row>
    <row r="124" spans="1:9" x14ac:dyDescent="0.2">
      <c r="A124" s="77">
        <v>73</v>
      </c>
      <c r="B124" s="253"/>
      <c r="C124" s="241"/>
      <c r="D124" s="257"/>
      <c r="E124" s="357"/>
      <c r="F124" s="357"/>
    </row>
    <row r="125" spans="1:9" ht="33.75" customHeight="1" x14ac:dyDescent="0.2">
      <c r="A125" s="202">
        <v>66</v>
      </c>
      <c r="B125" s="252" t="s">
        <v>807</v>
      </c>
      <c r="C125" s="343" t="s">
        <v>816</v>
      </c>
      <c r="D125" s="256"/>
      <c r="E125" s="356">
        <v>97.7</v>
      </c>
      <c r="F125" s="356">
        <v>0</v>
      </c>
    </row>
    <row r="126" spans="1:9" ht="33.75" customHeight="1" x14ac:dyDescent="0.2">
      <c r="A126" s="77">
        <v>74</v>
      </c>
      <c r="B126" s="253"/>
      <c r="C126" s="344"/>
      <c r="D126" s="257"/>
      <c r="E126" s="357"/>
      <c r="F126" s="357"/>
    </row>
    <row r="127" spans="1:9" x14ac:dyDescent="0.2">
      <c r="A127" s="202">
        <v>67</v>
      </c>
      <c r="B127" s="252"/>
      <c r="C127" s="244" t="s">
        <v>3</v>
      </c>
      <c r="D127" s="256" t="s">
        <v>572</v>
      </c>
      <c r="E127" s="356">
        <v>97.7</v>
      </c>
      <c r="F127" s="356"/>
    </row>
    <row r="128" spans="1:9" x14ac:dyDescent="0.2">
      <c r="A128" s="77">
        <v>75</v>
      </c>
      <c r="B128" s="253"/>
      <c r="C128" s="245"/>
      <c r="D128" s="257"/>
      <c r="E128" s="357"/>
      <c r="F128" s="357"/>
    </row>
    <row r="129" spans="1:10" ht="30.75" customHeight="1" x14ac:dyDescent="0.2">
      <c r="A129" s="202">
        <v>68</v>
      </c>
      <c r="B129" s="252" t="s">
        <v>808</v>
      </c>
      <c r="C129" s="343" t="s">
        <v>817</v>
      </c>
      <c r="D129" s="256"/>
      <c r="E129" s="356">
        <v>1</v>
      </c>
      <c r="F129" s="356">
        <v>0</v>
      </c>
    </row>
    <row r="130" spans="1:10" ht="30.75" customHeight="1" x14ac:dyDescent="0.2">
      <c r="A130" s="77">
        <v>76</v>
      </c>
      <c r="B130" s="253"/>
      <c r="C130" s="344"/>
      <c r="D130" s="257"/>
      <c r="E130" s="357"/>
      <c r="F130" s="357"/>
    </row>
    <row r="131" spans="1:10" x14ac:dyDescent="0.2">
      <c r="A131" s="202">
        <v>69</v>
      </c>
      <c r="B131" s="252"/>
      <c r="C131" s="244" t="s">
        <v>3</v>
      </c>
      <c r="D131" s="256" t="s">
        <v>572</v>
      </c>
      <c r="E131" s="356">
        <v>1</v>
      </c>
      <c r="F131" s="356"/>
    </row>
    <row r="132" spans="1:10" x14ac:dyDescent="0.2">
      <c r="A132" s="77">
        <v>77</v>
      </c>
      <c r="B132" s="253"/>
      <c r="C132" s="245"/>
      <c r="D132" s="257"/>
      <c r="E132" s="357"/>
      <c r="F132" s="357"/>
    </row>
    <row r="133" spans="1:10" ht="25.5" customHeight="1" x14ac:dyDescent="0.2">
      <c r="A133" s="202">
        <v>70</v>
      </c>
      <c r="B133" s="252" t="s">
        <v>820</v>
      </c>
      <c r="C133" s="343" t="s">
        <v>821</v>
      </c>
      <c r="D133" s="256"/>
      <c r="E133" s="356">
        <v>0.8</v>
      </c>
      <c r="F133" s="356">
        <v>0</v>
      </c>
    </row>
    <row r="134" spans="1:10" ht="25.5" customHeight="1" x14ac:dyDescent="0.2">
      <c r="A134" s="77">
        <v>78</v>
      </c>
      <c r="B134" s="253"/>
      <c r="C134" s="344"/>
      <c r="D134" s="257"/>
      <c r="E134" s="357"/>
      <c r="F134" s="357"/>
    </row>
    <row r="135" spans="1:10" x14ac:dyDescent="0.2">
      <c r="A135" s="202">
        <v>71</v>
      </c>
      <c r="B135" s="252"/>
      <c r="C135" s="244" t="s">
        <v>3</v>
      </c>
      <c r="D135" s="256" t="s">
        <v>572</v>
      </c>
      <c r="E135" s="356">
        <v>0.8</v>
      </c>
      <c r="F135" s="356"/>
    </row>
    <row r="136" spans="1:10" x14ac:dyDescent="0.2">
      <c r="A136" s="77">
        <v>79</v>
      </c>
      <c r="B136" s="253"/>
      <c r="C136" s="245"/>
      <c r="D136" s="257"/>
      <c r="E136" s="357"/>
      <c r="F136" s="357"/>
    </row>
    <row r="137" spans="1:10" x14ac:dyDescent="0.2">
      <c r="A137" s="202">
        <v>72</v>
      </c>
      <c r="B137" s="268" t="s">
        <v>76</v>
      </c>
      <c r="C137" s="314" t="s">
        <v>193</v>
      </c>
      <c r="D137" s="256"/>
      <c r="E137" s="366">
        <v>232</v>
      </c>
      <c r="F137" s="366">
        <v>0</v>
      </c>
    </row>
    <row r="138" spans="1:10" x14ac:dyDescent="0.2">
      <c r="A138" s="77">
        <v>80</v>
      </c>
      <c r="B138" s="269"/>
      <c r="C138" s="315"/>
      <c r="D138" s="257"/>
      <c r="E138" s="367"/>
      <c r="F138" s="367"/>
    </row>
    <row r="139" spans="1:10" x14ac:dyDescent="0.2">
      <c r="A139" s="202">
        <v>73</v>
      </c>
      <c r="B139" s="252" t="s">
        <v>301</v>
      </c>
      <c r="C139" s="345" t="s">
        <v>822</v>
      </c>
      <c r="D139" s="256"/>
      <c r="E139" s="362">
        <v>232</v>
      </c>
      <c r="F139" s="362">
        <v>0</v>
      </c>
    </row>
    <row r="140" spans="1:10" x14ac:dyDescent="0.2">
      <c r="A140" s="77">
        <v>81</v>
      </c>
      <c r="B140" s="253"/>
      <c r="C140" s="346"/>
      <c r="D140" s="257"/>
      <c r="E140" s="363"/>
      <c r="F140" s="363"/>
    </row>
    <row r="141" spans="1:10" x14ac:dyDescent="0.2">
      <c r="A141" s="202">
        <v>74</v>
      </c>
      <c r="B141" s="252"/>
      <c r="C141" s="244" t="s">
        <v>652</v>
      </c>
      <c r="D141" s="256"/>
      <c r="E141" s="356">
        <v>232</v>
      </c>
      <c r="F141" s="356">
        <v>0</v>
      </c>
    </row>
    <row r="142" spans="1:10" x14ac:dyDescent="0.2">
      <c r="A142" s="77">
        <v>82</v>
      </c>
      <c r="B142" s="253"/>
      <c r="C142" s="245"/>
      <c r="D142" s="257"/>
      <c r="E142" s="357"/>
      <c r="F142" s="357"/>
    </row>
    <row r="143" spans="1:10" x14ac:dyDescent="0.2">
      <c r="A143" s="202">
        <v>75</v>
      </c>
      <c r="B143" s="252"/>
      <c r="C143" s="334" t="s">
        <v>759</v>
      </c>
      <c r="D143" s="252" t="s">
        <v>216</v>
      </c>
      <c r="E143" s="356">
        <v>232</v>
      </c>
      <c r="F143" s="356"/>
    </row>
    <row r="144" spans="1:10" x14ac:dyDescent="0.2">
      <c r="A144" s="77">
        <v>83</v>
      </c>
      <c r="B144" s="253"/>
      <c r="C144" s="335"/>
      <c r="D144" s="253"/>
      <c r="E144" s="357"/>
      <c r="F144" s="357"/>
      <c r="G144" s="18"/>
      <c r="H144" s="18"/>
      <c r="I144" s="177"/>
      <c r="J144" s="177"/>
    </row>
    <row r="145" spans="1:8" x14ac:dyDescent="0.2">
      <c r="A145" s="202">
        <v>76</v>
      </c>
      <c r="B145" s="268" t="s">
        <v>78</v>
      </c>
      <c r="C145" s="314" t="s">
        <v>79</v>
      </c>
      <c r="D145" s="252"/>
      <c r="E145" s="364">
        <v>386.6</v>
      </c>
      <c r="F145" s="364">
        <v>0.6</v>
      </c>
      <c r="G145" s="18"/>
      <c r="H145" s="18"/>
    </row>
    <row r="146" spans="1:8" ht="13.5" customHeight="1" x14ac:dyDescent="0.2">
      <c r="A146" s="77">
        <v>84</v>
      </c>
      <c r="B146" s="269"/>
      <c r="C146" s="315"/>
      <c r="D146" s="253"/>
      <c r="E146" s="365"/>
      <c r="F146" s="365"/>
    </row>
    <row r="147" spans="1:8" x14ac:dyDescent="0.2">
      <c r="A147" s="202">
        <v>77</v>
      </c>
      <c r="B147" s="252" t="s">
        <v>602</v>
      </c>
      <c r="C147" s="345" t="s">
        <v>880</v>
      </c>
      <c r="D147" s="252"/>
      <c r="E147" s="356">
        <v>54.6</v>
      </c>
      <c r="F147" s="356">
        <v>0</v>
      </c>
    </row>
    <row r="148" spans="1:8" x14ac:dyDescent="0.2">
      <c r="A148" s="77">
        <v>85</v>
      </c>
      <c r="B148" s="253"/>
      <c r="C148" s="346"/>
      <c r="D148" s="253"/>
      <c r="E148" s="357"/>
      <c r="F148" s="357"/>
    </row>
    <row r="149" spans="1:8" x14ac:dyDescent="0.2">
      <c r="A149" s="202">
        <v>78</v>
      </c>
      <c r="B149" s="252"/>
      <c r="C149" s="244" t="s">
        <v>53</v>
      </c>
      <c r="D149" s="252" t="s">
        <v>81</v>
      </c>
      <c r="E149" s="356">
        <v>54.6</v>
      </c>
      <c r="F149" s="356"/>
    </row>
    <row r="150" spans="1:8" x14ac:dyDescent="0.2">
      <c r="A150" s="77">
        <v>86</v>
      </c>
      <c r="B150" s="253"/>
      <c r="C150" s="245"/>
      <c r="D150" s="253"/>
      <c r="E150" s="357"/>
      <c r="F150" s="357"/>
    </row>
    <row r="151" spans="1:8" x14ac:dyDescent="0.2">
      <c r="A151" s="202">
        <v>79</v>
      </c>
      <c r="B151" s="252" t="s">
        <v>741</v>
      </c>
      <c r="C151" s="345" t="s">
        <v>740</v>
      </c>
      <c r="D151" s="252"/>
      <c r="E151" s="362">
        <v>300</v>
      </c>
      <c r="F151" s="362">
        <v>0</v>
      </c>
    </row>
    <row r="152" spans="1:8" x14ac:dyDescent="0.2">
      <c r="A152" s="77">
        <v>87</v>
      </c>
      <c r="B152" s="253"/>
      <c r="C152" s="346"/>
      <c r="D152" s="253"/>
      <c r="E152" s="363"/>
      <c r="F152" s="363"/>
    </row>
    <row r="153" spans="1:8" x14ac:dyDescent="0.2">
      <c r="A153" s="202">
        <v>80</v>
      </c>
      <c r="B153" s="252"/>
      <c r="C153" s="244" t="s">
        <v>3</v>
      </c>
      <c r="D153" s="252"/>
      <c r="E153" s="356">
        <v>300</v>
      </c>
      <c r="F153" s="356">
        <v>0</v>
      </c>
    </row>
    <row r="154" spans="1:8" x14ac:dyDescent="0.2">
      <c r="A154" s="77">
        <v>88</v>
      </c>
      <c r="B154" s="253"/>
      <c r="C154" s="245"/>
      <c r="D154" s="253"/>
      <c r="E154" s="357"/>
      <c r="F154" s="357"/>
    </row>
    <row r="155" spans="1:8" x14ac:dyDescent="0.2">
      <c r="A155" s="202">
        <v>81</v>
      </c>
      <c r="B155" s="252"/>
      <c r="C155" s="334" t="s">
        <v>739</v>
      </c>
      <c r="D155" s="312" t="s">
        <v>80</v>
      </c>
      <c r="E155" s="356">
        <v>300</v>
      </c>
      <c r="F155" s="356"/>
    </row>
    <row r="156" spans="1:8" x14ac:dyDescent="0.2">
      <c r="A156" s="77">
        <v>89</v>
      </c>
      <c r="B156" s="253"/>
      <c r="C156" s="335"/>
      <c r="D156" s="313"/>
      <c r="E156" s="357"/>
      <c r="F156" s="357"/>
    </row>
    <row r="157" spans="1:8" x14ac:dyDescent="0.2">
      <c r="A157" s="202">
        <v>82</v>
      </c>
      <c r="B157" s="252" t="s">
        <v>787</v>
      </c>
      <c r="C157" s="345" t="s">
        <v>788</v>
      </c>
      <c r="D157" s="312"/>
      <c r="E157" s="356">
        <v>32</v>
      </c>
      <c r="F157" s="356">
        <v>0.6</v>
      </c>
    </row>
    <row r="158" spans="1:8" x14ac:dyDescent="0.2">
      <c r="A158" s="77">
        <v>90</v>
      </c>
      <c r="B158" s="253"/>
      <c r="C158" s="346"/>
      <c r="D158" s="313"/>
      <c r="E158" s="357"/>
      <c r="F158" s="357"/>
    </row>
    <row r="159" spans="1:8" x14ac:dyDescent="0.2">
      <c r="A159" s="202">
        <v>83</v>
      </c>
      <c r="B159" s="252"/>
      <c r="C159" s="334" t="s">
        <v>3</v>
      </c>
      <c r="D159" s="312" t="s">
        <v>789</v>
      </c>
      <c r="E159" s="356">
        <v>32</v>
      </c>
      <c r="F159" s="356">
        <v>0.6</v>
      </c>
    </row>
    <row r="160" spans="1:8" x14ac:dyDescent="0.2">
      <c r="A160" s="77">
        <v>91</v>
      </c>
      <c r="B160" s="253"/>
      <c r="C160" s="335"/>
      <c r="D160" s="313"/>
      <c r="E160" s="357"/>
      <c r="F160" s="357"/>
    </row>
    <row r="161" spans="1:6" x14ac:dyDescent="0.2">
      <c r="A161" s="202">
        <v>84</v>
      </c>
      <c r="B161" s="268" t="s">
        <v>84</v>
      </c>
      <c r="C161" s="340" t="s">
        <v>85</v>
      </c>
      <c r="D161" s="312"/>
      <c r="E161" s="358">
        <v>2995.6</v>
      </c>
      <c r="F161" s="358">
        <v>0</v>
      </c>
    </row>
    <row r="162" spans="1:6" x14ac:dyDescent="0.2">
      <c r="A162" s="77">
        <v>92</v>
      </c>
      <c r="B162" s="269"/>
      <c r="C162" s="341"/>
      <c r="D162" s="313"/>
      <c r="E162" s="359"/>
      <c r="F162" s="359"/>
    </row>
    <row r="163" spans="1:6" x14ac:dyDescent="0.2">
      <c r="A163" s="202">
        <v>85</v>
      </c>
      <c r="B163" s="252" t="s">
        <v>754</v>
      </c>
      <c r="C163" s="343" t="s">
        <v>755</v>
      </c>
      <c r="D163" s="312"/>
      <c r="E163" s="356">
        <v>2995.6</v>
      </c>
      <c r="F163" s="356">
        <v>0</v>
      </c>
    </row>
    <row r="164" spans="1:6" x14ac:dyDescent="0.2">
      <c r="A164" s="77">
        <v>93</v>
      </c>
      <c r="B164" s="253"/>
      <c r="C164" s="344"/>
      <c r="D164" s="313"/>
      <c r="E164" s="357"/>
      <c r="F164" s="357"/>
    </row>
    <row r="165" spans="1:6" x14ac:dyDescent="0.2">
      <c r="A165" s="202">
        <v>86</v>
      </c>
      <c r="B165" s="252"/>
      <c r="C165" s="244" t="s">
        <v>3</v>
      </c>
      <c r="D165" s="252" t="s">
        <v>599</v>
      </c>
      <c r="E165" s="356">
        <v>2995.6</v>
      </c>
      <c r="F165" s="356"/>
    </row>
    <row r="166" spans="1:6" x14ac:dyDescent="0.2">
      <c r="A166" s="77">
        <v>94</v>
      </c>
      <c r="B166" s="253"/>
      <c r="C166" s="245"/>
      <c r="D166" s="253"/>
      <c r="E166" s="357"/>
      <c r="F166" s="357"/>
    </row>
    <row r="167" spans="1:6" x14ac:dyDescent="0.2">
      <c r="A167" s="202">
        <v>87</v>
      </c>
      <c r="B167" s="268" t="s">
        <v>89</v>
      </c>
      <c r="C167" s="314" t="s">
        <v>90</v>
      </c>
      <c r="D167" s="252"/>
      <c r="E167" s="358">
        <v>107.49999999999999</v>
      </c>
      <c r="F167" s="358">
        <v>0</v>
      </c>
    </row>
    <row r="168" spans="1:6" x14ac:dyDescent="0.2">
      <c r="A168" s="77">
        <v>95</v>
      </c>
      <c r="B168" s="269"/>
      <c r="C168" s="315"/>
      <c r="D168" s="253"/>
      <c r="E168" s="359"/>
      <c r="F168" s="359"/>
    </row>
    <row r="169" spans="1:6" ht="21.75" customHeight="1" x14ac:dyDescent="0.2">
      <c r="A169" s="202">
        <v>88</v>
      </c>
      <c r="B169" s="252" t="s">
        <v>611</v>
      </c>
      <c r="C169" s="343" t="s">
        <v>758</v>
      </c>
      <c r="D169" s="252"/>
      <c r="E169" s="356">
        <v>14.1</v>
      </c>
      <c r="F169" s="356">
        <v>0</v>
      </c>
    </row>
    <row r="170" spans="1:6" ht="21.75" customHeight="1" x14ac:dyDescent="0.2">
      <c r="A170" s="77">
        <v>96</v>
      </c>
      <c r="B170" s="253"/>
      <c r="C170" s="344"/>
      <c r="D170" s="253"/>
      <c r="E170" s="357"/>
      <c r="F170" s="357"/>
    </row>
    <row r="171" spans="1:6" x14ac:dyDescent="0.2">
      <c r="A171" s="202">
        <v>89</v>
      </c>
      <c r="B171" s="252"/>
      <c r="C171" s="240" t="s">
        <v>3</v>
      </c>
      <c r="D171" s="252" t="s">
        <v>143</v>
      </c>
      <c r="E171" s="356">
        <v>14.1</v>
      </c>
      <c r="F171" s="356"/>
    </row>
    <row r="172" spans="1:6" x14ac:dyDescent="0.2">
      <c r="A172" s="77">
        <v>97</v>
      </c>
      <c r="B172" s="253"/>
      <c r="C172" s="241"/>
      <c r="D172" s="253"/>
      <c r="E172" s="357"/>
      <c r="F172" s="357"/>
    </row>
    <row r="173" spans="1:6" x14ac:dyDescent="0.2">
      <c r="A173" s="202">
        <v>90</v>
      </c>
      <c r="B173" s="252" t="s">
        <v>772</v>
      </c>
      <c r="C173" s="343" t="s">
        <v>769</v>
      </c>
      <c r="D173" s="252"/>
      <c r="E173" s="356">
        <v>15.4</v>
      </c>
      <c r="F173" s="356">
        <v>0</v>
      </c>
    </row>
    <row r="174" spans="1:6" x14ac:dyDescent="0.2">
      <c r="A174" s="77">
        <v>98</v>
      </c>
      <c r="B174" s="253"/>
      <c r="C174" s="344"/>
      <c r="D174" s="253"/>
      <c r="E174" s="357"/>
      <c r="F174" s="357"/>
    </row>
    <row r="175" spans="1:6" x14ac:dyDescent="0.2">
      <c r="A175" s="202">
        <v>91</v>
      </c>
      <c r="B175" s="252"/>
      <c r="C175" s="240" t="s">
        <v>3</v>
      </c>
      <c r="D175" s="270" t="s">
        <v>92</v>
      </c>
      <c r="E175" s="356">
        <v>15.4</v>
      </c>
      <c r="F175" s="356"/>
    </row>
    <row r="176" spans="1:6" x14ac:dyDescent="0.2">
      <c r="A176" s="77">
        <v>99</v>
      </c>
      <c r="B176" s="253"/>
      <c r="C176" s="241"/>
      <c r="D176" s="271"/>
      <c r="E176" s="357"/>
      <c r="F176" s="357"/>
    </row>
    <row r="177" spans="1:6" x14ac:dyDescent="0.2">
      <c r="A177" s="202">
        <v>92</v>
      </c>
      <c r="B177" s="252" t="s">
        <v>773</v>
      </c>
      <c r="C177" s="343" t="s">
        <v>771</v>
      </c>
      <c r="D177" s="270"/>
      <c r="E177" s="356">
        <v>27.8</v>
      </c>
      <c r="F177" s="356">
        <v>0</v>
      </c>
    </row>
    <row r="178" spans="1:6" x14ac:dyDescent="0.2">
      <c r="A178" s="77">
        <v>100</v>
      </c>
      <c r="B178" s="253"/>
      <c r="C178" s="344"/>
      <c r="D178" s="271"/>
      <c r="E178" s="357"/>
      <c r="F178" s="357"/>
    </row>
    <row r="179" spans="1:6" x14ac:dyDescent="0.2">
      <c r="A179" s="202">
        <v>93</v>
      </c>
      <c r="B179" s="252"/>
      <c r="C179" s="240" t="s">
        <v>3</v>
      </c>
      <c r="D179" s="270" t="s">
        <v>92</v>
      </c>
      <c r="E179" s="356">
        <v>27.8</v>
      </c>
      <c r="F179" s="356"/>
    </row>
    <row r="180" spans="1:6" x14ac:dyDescent="0.2">
      <c r="A180" s="77">
        <v>101</v>
      </c>
      <c r="B180" s="253"/>
      <c r="C180" s="241"/>
      <c r="D180" s="271"/>
      <c r="E180" s="357"/>
      <c r="F180" s="357"/>
    </row>
    <row r="181" spans="1:6" x14ac:dyDescent="0.2">
      <c r="A181" s="202">
        <v>94</v>
      </c>
      <c r="B181" s="252" t="s">
        <v>775</v>
      </c>
      <c r="C181" s="360" t="s">
        <v>774</v>
      </c>
      <c r="D181" s="270"/>
      <c r="E181" s="356">
        <v>42.9</v>
      </c>
      <c r="F181" s="356">
        <v>0</v>
      </c>
    </row>
    <row r="182" spans="1:6" x14ac:dyDescent="0.2">
      <c r="A182" s="77">
        <v>102</v>
      </c>
      <c r="B182" s="253"/>
      <c r="C182" s="361"/>
      <c r="D182" s="271"/>
      <c r="E182" s="357"/>
      <c r="F182" s="357"/>
    </row>
    <row r="183" spans="1:6" x14ac:dyDescent="0.2">
      <c r="A183" s="202">
        <v>95</v>
      </c>
      <c r="B183" s="252"/>
      <c r="C183" s="240" t="s">
        <v>3</v>
      </c>
      <c r="D183" s="270" t="s">
        <v>92</v>
      </c>
      <c r="E183" s="356">
        <v>42.9</v>
      </c>
      <c r="F183" s="356"/>
    </row>
    <row r="184" spans="1:6" x14ac:dyDescent="0.2">
      <c r="A184" s="77">
        <v>103</v>
      </c>
      <c r="B184" s="253"/>
      <c r="C184" s="241"/>
      <c r="D184" s="271"/>
      <c r="E184" s="357"/>
      <c r="F184" s="357"/>
    </row>
    <row r="185" spans="1:6" x14ac:dyDescent="0.2">
      <c r="A185" s="202">
        <v>96</v>
      </c>
      <c r="B185" s="252" t="s">
        <v>829</v>
      </c>
      <c r="C185" s="343" t="s">
        <v>830</v>
      </c>
      <c r="D185" s="270"/>
      <c r="E185" s="356">
        <v>7.3</v>
      </c>
      <c r="F185" s="356">
        <v>0</v>
      </c>
    </row>
    <row r="186" spans="1:6" x14ac:dyDescent="0.2">
      <c r="A186" s="77">
        <v>104</v>
      </c>
      <c r="B186" s="253"/>
      <c r="C186" s="344"/>
      <c r="D186" s="271"/>
      <c r="E186" s="357"/>
      <c r="F186" s="357"/>
    </row>
    <row r="187" spans="1:6" x14ac:dyDescent="0.2">
      <c r="A187" s="202">
        <v>97</v>
      </c>
      <c r="B187" s="252"/>
      <c r="C187" s="240" t="s">
        <v>3</v>
      </c>
      <c r="D187" s="252" t="s">
        <v>131</v>
      </c>
      <c r="E187" s="356">
        <v>7.3</v>
      </c>
      <c r="F187" s="356"/>
    </row>
    <row r="188" spans="1:6" x14ac:dyDescent="0.2">
      <c r="A188" s="77">
        <v>105</v>
      </c>
      <c r="B188" s="253"/>
      <c r="C188" s="241"/>
      <c r="D188" s="253"/>
      <c r="E188" s="357"/>
      <c r="F188" s="357"/>
    </row>
    <row r="189" spans="1:6" x14ac:dyDescent="0.2">
      <c r="A189" s="202">
        <v>98</v>
      </c>
      <c r="B189" s="268" t="s">
        <v>32</v>
      </c>
      <c r="C189" s="314" t="s">
        <v>33</v>
      </c>
      <c r="D189" s="252"/>
      <c r="E189" s="358">
        <v>582</v>
      </c>
      <c r="F189" s="358">
        <v>0</v>
      </c>
    </row>
    <row r="190" spans="1:6" x14ac:dyDescent="0.2">
      <c r="A190" s="77">
        <v>106</v>
      </c>
      <c r="B190" s="269"/>
      <c r="C190" s="315"/>
      <c r="D190" s="253"/>
      <c r="E190" s="359"/>
      <c r="F190" s="359"/>
    </row>
    <row r="191" spans="1:6" ht="19.5" customHeight="1" x14ac:dyDescent="0.2">
      <c r="A191" s="202">
        <v>99</v>
      </c>
      <c r="B191" s="252" t="s">
        <v>243</v>
      </c>
      <c r="C191" s="343" t="s">
        <v>612</v>
      </c>
      <c r="D191" s="252"/>
      <c r="E191" s="356">
        <v>282</v>
      </c>
      <c r="F191" s="356">
        <v>0</v>
      </c>
    </row>
    <row r="192" spans="1:6" ht="19.5" customHeight="1" x14ac:dyDescent="0.2">
      <c r="A192" s="77">
        <v>107</v>
      </c>
      <c r="B192" s="253"/>
      <c r="C192" s="344"/>
      <c r="D192" s="253"/>
      <c r="E192" s="357"/>
      <c r="F192" s="357"/>
    </row>
    <row r="193" spans="1:6" x14ac:dyDescent="0.2">
      <c r="A193" s="202">
        <v>100</v>
      </c>
      <c r="B193" s="252"/>
      <c r="C193" s="240" t="s">
        <v>3</v>
      </c>
      <c r="D193" s="256" t="s">
        <v>143</v>
      </c>
      <c r="E193" s="356">
        <v>282</v>
      </c>
      <c r="F193" s="356"/>
    </row>
    <row r="194" spans="1:6" x14ac:dyDescent="0.2">
      <c r="A194" s="77">
        <v>108</v>
      </c>
      <c r="B194" s="253"/>
      <c r="C194" s="241"/>
      <c r="D194" s="257"/>
      <c r="E194" s="357"/>
      <c r="F194" s="357"/>
    </row>
    <row r="195" spans="1:6" ht="27" customHeight="1" x14ac:dyDescent="0.2">
      <c r="A195" s="202">
        <v>101</v>
      </c>
      <c r="B195" s="252" t="s">
        <v>246</v>
      </c>
      <c r="C195" s="343" t="s">
        <v>881</v>
      </c>
      <c r="D195" s="252"/>
      <c r="E195" s="356">
        <v>300</v>
      </c>
      <c r="F195" s="356">
        <v>0</v>
      </c>
    </row>
    <row r="196" spans="1:6" ht="27" customHeight="1" x14ac:dyDescent="0.2">
      <c r="A196" s="77">
        <v>109</v>
      </c>
      <c r="B196" s="253"/>
      <c r="C196" s="344"/>
      <c r="D196" s="253"/>
      <c r="E196" s="357"/>
      <c r="F196" s="357"/>
    </row>
    <row r="197" spans="1:6" x14ac:dyDescent="0.2">
      <c r="A197" s="202">
        <v>102</v>
      </c>
      <c r="B197" s="252"/>
      <c r="C197" s="240" t="s">
        <v>3</v>
      </c>
      <c r="D197" s="252" t="s">
        <v>248</v>
      </c>
      <c r="E197" s="356">
        <v>300</v>
      </c>
      <c r="F197" s="356"/>
    </row>
    <row r="198" spans="1:6" x14ac:dyDescent="0.2">
      <c r="A198" s="77">
        <v>110</v>
      </c>
      <c r="B198" s="253"/>
      <c r="C198" s="241"/>
      <c r="D198" s="253"/>
      <c r="E198" s="357"/>
      <c r="F198" s="357"/>
    </row>
    <row r="199" spans="1:6" x14ac:dyDescent="0.2">
      <c r="A199" s="202">
        <v>103</v>
      </c>
      <c r="B199" s="268" t="s">
        <v>95</v>
      </c>
      <c r="C199" s="314" t="s">
        <v>96</v>
      </c>
      <c r="D199" s="252"/>
      <c r="E199" s="358">
        <v>3978.9</v>
      </c>
      <c r="F199" s="358">
        <v>0</v>
      </c>
    </row>
    <row r="200" spans="1:6" x14ac:dyDescent="0.2">
      <c r="A200" s="77">
        <v>111</v>
      </c>
      <c r="B200" s="269"/>
      <c r="C200" s="315"/>
      <c r="D200" s="253"/>
      <c r="E200" s="359"/>
      <c r="F200" s="359"/>
    </row>
    <row r="201" spans="1:6" ht="33.75" customHeight="1" x14ac:dyDescent="0.2">
      <c r="A201" s="202">
        <v>104</v>
      </c>
      <c r="B201" s="78"/>
      <c r="C201" s="343" t="s">
        <v>804</v>
      </c>
      <c r="D201" s="252"/>
      <c r="E201" s="356">
        <v>1482.4</v>
      </c>
      <c r="F201" s="356">
        <v>0</v>
      </c>
    </row>
    <row r="202" spans="1:6" ht="33.75" customHeight="1" x14ac:dyDescent="0.2">
      <c r="A202" s="77">
        <v>112</v>
      </c>
      <c r="B202" s="86" t="s">
        <v>569</v>
      </c>
      <c r="C202" s="344"/>
      <c r="D202" s="253"/>
      <c r="E202" s="357"/>
      <c r="F202" s="357"/>
    </row>
    <row r="203" spans="1:6" x14ac:dyDescent="0.2">
      <c r="A203" s="202">
        <v>105</v>
      </c>
      <c r="B203" s="252"/>
      <c r="C203" s="240" t="s">
        <v>3</v>
      </c>
      <c r="D203" s="252" t="s">
        <v>248</v>
      </c>
      <c r="E203" s="356">
        <v>1482.4</v>
      </c>
      <c r="F203" s="356"/>
    </row>
    <row r="204" spans="1:6" x14ac:dyDescent="0.2">
      <c r="A204" s="77">
        <v>113</v>
      </c>
      <c r="B204" s="253"/>
      <c r="C204" s="241"/>
      <c r="D204" s="253"/>
      <c r="E204" s="357"/>
      <c r="F204" s="357"/>
    </row>
    <row r="205" spans="1:6" ht="24" customHeight="1" x14ac:dyDescent="0.2">
      <c r="A205" s="202">
        <v>106</v>
      </c>
      <c r="B205" s="252" t="s">
        <v>621</v>
      </c>
      <c r="C205" s="343" t="s">
        <v>803</v>
      </c>
      <c r="D205" s="252"/>
      <c r="E205" s="356">
        <v>2496.5</v>
      </c>
      <c r="F205" s="356">
        <v>0</v>
      </c>
    </row>
    <row r="206" spans="1:6" ht="24" customHeight="1" x14ac:dyDescent="0.2">
      <c r="A206" s="77">
        <v>114</v>
      </c>
      <c r="B206" s="253"/>
      <c r="C206" s="344"/>
      <c r="D206" s="253"/>
      <c r="E206" s="357"/>
      <c r="F206" s="357"/>
    </row>
    <row r="207" spans="1:6" x14ac:dyDescent="0.2">
      <c r="A207" s="202">
        <v>107</v>
      </c>
      <c r="B207" s="252"/>
      <c r="C207" s="240" t="s">
        <v>3</v>
      </c>
      <c r="D207" s="252" t="s">
        <v>599</v>
      </c>
      <c r="E207" s="356">
        <v>2496.5</v>
      </c>
      <c r="F207" s="356"/>
    </row>
    <row r="208" spans="1:6" x14ac:dyDescent="0.2">
      <c r="A208" s="77">
        <v>115</v>
      </c>
      <c r="B208" s="253"/>
      <c r="C208" s="241"/>
      <c r="D208" s="253"/>
      <c r="E208" s="357"/>
      <c r="F208" s="357"/>
    </row>
    <row r="209" spans="1:6" x14ac:dyDescent="0.2">
      <c r="A209" s="202">
        <v>108</v>
      </c>
      <c r="B209" s="268" t="s">
        <v>25</v>
      </c>
      <c r="C209" s="314" t="s">
        <v>26</v>
      </c>
      <c r="D209" s="252"/>
      <c r="E209" s="358">
        <v>29.500000000000004</v>
      </c>
      <c r="F209" s="358">
        <v>6.2</v>
      </c>
    </row>
    <row r="210" spans="1:6" x14ac:dyDescent="0.2">
      <c r="A210" s="77">
        <v>116</v>
      </c>
      <c r="B210" s="269"/>
      <c r="C210" s="315"/>
      <c r="D210" s="253"/>
      <c r="E210" s="359"/>
      <c r="F210" s="359"/>
    </row>
    <row r="211" spans="1:6" ht="26.25" customHeight="1" x14ac:dyDescent="0.2">
      <c r="A211" s="202">
        <v>109</v>
      </c>
      <c r="B211" s="268"/>
      <c r="C211" s="345" t="s">
        <v>765</v>
      </c>
      <c r="D211" s="252"/>
      <c r="E211" s="356">
        <v>23.200000000000003</v>
      </c>
      <c r="F211" s="356">
        <v>0</v>
      </c>
    </row>
    <row r="212" spans="1:6" ht="26.25" customHeight="1" x14ac:dyDescent="0.2">
      <c r="A212" s="77">
        <v>117</v>
      </c>
      <c r="B212" s="269"/>
      <c r="C212" s="346"/>
      <c r="D212" s="253"/>
      <c r="E212" s="357"/>
      <c r="F212" s="357"/>
    </row>
    <row r="213" spans="1:6" x14ac:dyDescent="0.2">
      <c r="A213" s="202">
        <v>110</v>
      </c>
      <c r="B213" s="268"/>
      <c r="C213" s="334" t="s">
        <v>3</v>
      </c>
      <c r="D213" s="312">
        <v>10</v>
      </c>
      <c r="E213" s="356">
        <v>23.200000000000003</v>
      </c>
      <c r="F213" s="356"/>
    </row>
    <row r="214" spans="1:6" x14ac:dyDescent="0.2">
      <c r="A214" s="77">
        <v>118</v>
      </c>
      <c r="B214" s="269"/>
      <c r="C214" s="335"/>
      <c r="D214" s="313"/>
      <c r="E214" s="357"/>
      <c r="F214" s="357"/>
    </row>
    <row r="215" spans="1:6" x14ac:dyDescent="0.2">
      <c r="A215" s="202">
        <v>111</v>
      </c>
      <c r="B215" s="268"/>
      <c r="C215" s="345" t="s">
        <v>826</v>
      </c>
      <c r="D215" s="312"/>
      <c r="E215" s="356">
        <v>6.3</v>
      </c>
      <c r="F215" s="356">
        <v>6.2</v>
      </c>
    </row>
    <row r="216" spans="1:6" x14ac:dyDescent="0.2">
      <c r="A216" s="77">
        <v>119</v>
      </c>
      <c r="B216" s="269"/>
      <c r="C216" s="346"/>
      <c r="D216" s="313"/>
      <c r="E216" s="357"/>
      <c r="F216" s="357"/>
    </row>
    <row r="217" spans="1:6" x14ac:dyDescent="0.2">
      <c r="A217" s="202">
        <v>112</v>
      </c>
      <c r="B217" s="268"/>
      <c r="C217" s="334" t="s">
        <v>3</v>
      </c>
      <c r="D217" s="252" t="s">
        <v>56</v>
      </c>
      <c r="E217" s="356">
        <v>6.3</v>
      </c>
      <c r="F217" s="356">
        <v>6.2</v>
      </c>
    </row>
    <row r="218" spans="1:6" x14ac:dyDescent="0.2">
      <c r="A218" s="77">
        <v>120</v>
      </c>
      <c r="B218" s="269"/>
      <c r="C218" s="335"/>
      <c r="D218" s="253"/>
      <c r="E218" s="357"/>
      <c r="F218" s="357"/>
    </row>
    <row r="219" spans="1:6" x14ac:dyDescent="0.2">
      <c r="A219" s="202">
        <v>113</v>
      </c>
      <c r="B219" s="252"/>
      <c r="C219" s="227" t="s">
        <v>20</v>
      </c>
      <c r="D219" s="252"/>
      <c r="E219" s="61">
        <v>11673.7</v>
      </c>
      <c r="F219" s="61">
        <v>247.9</v>
      </c>
    </row>
    <row r="220" spans="1:6" x14ac:dyDescent="0.2">
      <c r="A220" s="136">
        <v>121</v>
      </c>
      <c r="B220" s="253"/>
      <c r="C220" s="228"/>
      <c r="D220" s="253"/>
      <c r="E220" s="63">
        <v>12317.7</v>
      </c>
      <c r="F220" s="63">
        <v>250.3</v>
      </c>
    </row>
    <row r="221" spans="1:6" x14ac:dyDescent="0.2">
      <c r="C221" s="170" t="s">
        <v>113</v>
      </c>
      <c r="D221" s="68"/>
      <c r="E221" s="137"/>
      <c r="F221" s="137"/>
    </row>
    <row r="222" spans="1:6" x14ac:dyDescent="0.2">
      <c r="C222" s="199"/>
      <c r="E222" s="137"/>
      <c r="F222" s="137"/>
    </row>
  </sheetData>
  <mergeCells count="428">
    <mergeCell ref="A4:F4"/>
    <mergeCell ref="C1:F1"/>
    <mergeCell ref="E2:F2"/>
    <mergeCell ref="D9:D10"/>
    <mergeCell ref="C9:C10"/>
    <mergeCell ref="B9:B10"/>
    <mergeCell ref="A9:A10"/>
    <mergeCell ref="D41:D42"/>
    <mergeCell ref="C41:C42"/>
    <mergeCell ref="B41:B42"/>
    <mergeCell ref="B43:B44"/>
    <mergeCell ref="B45:B46"/>
    <mergeCell ref="B49:B50"/>
    <mergeCell ref="B55:B56"/>
    <mergeCell ref="B57:B58"/>
    <mergeCell ref="B51:B52"/>
    <mergeCell ref="D43:D44"/>
    <mergeCell ref="D45:D46"/>
    <mergeCell ref="D47:D48"/>
    <mergeCell ref="D49:D50"/>
    <mergeCell ref="C49:C50"/>
    <mergeCell ref="C43:C44"/>
    <mergeCell ref="C45:C46"/>
    <mergeCell ref="C47:C48"/>
    <mergeCell ref="B47:B48"/>
    <mergeCell ref="C51:C52"/>
    <mergeCell ref="D51:D52"/>
    <mergeCell ref="E51:E52"/>
    <mergeCell ref="F51:F52"/>
    <mergeCell ref="B53:B54"/>
    <mergeCell ref="C53:C54"/>
    <mergeCell ref="D53:D54"/>
    <mergeCell ref="E53:E54"/>
    <mergeCell ref="F53:F54"/>
    <mergeCell ref="B61:B62"/>
    <mergeCell ref="C61:C62"/>
    <mergeCell ref="D61:D62"/>
    <mergeCell ref="E55:E56"/>
    <mergeCell ref="F55:F56"/>
    <mergeCell ref="E57:E58"/>
    <mergeCell ref="F57:F58"/>
    <mergeCell ref="B59:B60"/>
    <mergeCell ref="C59:C60"/>
    <mergeCell ref="D59:D60"/>
    <mergeCell ref="C57:C58"/>
    <mergeCell ref="C55:C56"/>
    <mergeCell ref="D55:D56"/>
    <mergeCell ref="D57:D58"/>
    <mergeCell ref="B67:B68"/>
    <mergeCell ref="C67:C68"/>
    <mergeCell ref="D67:D68"/>
    <mergeCell ref="E67:E68"/>
    <mergeCell ref="F67:F68"/>
    <mergeCell ref="E63:E64"/>
    <mergeCell ref="F63:F64"/>
    <mergeCell ref="B65:B66"/>
    <mergeCell ref="C65:C66"/>
    <mergeCell ref="D65:D66"/>
    <mergeCell ref="E65:E66"/>
    <mergeCell ref="F65:F66"/>
    <mergeCell ref="B63:B64"/>
    <mergeCell ref="C63:C64"/>
    <mergeCell ref="D63:D64"/>
    <mergeCell ref="B71:B72"/>
    <mergeCell ref="C71:C72"/>
    <mergeCell ref="D71:D72"/>
    <mergeCell ref="E71:E72"/>
    <mergeCell ref="F71:F72"/>
    <mergeCell ref="B69:B70"/>
    <mergeCell ref="C69:C70"/>
    <mergeCell ref="D69:D70"/>
    <mergeCell ref="E69:E70"/>
    <mergeCell ref="F69:F70"/>
    <mergeCell ref="E75:E76"/>
    <mergeCell ref="F75:F76"/>
    <mergeCell ref="B77:B78"/>
    <mergeCell ref="C77:C78"/>
    <mergeCell ref="D77:D78"/>
    <mergeCell ref="E77:E78"/>
    <mergeCell ref="F77:F78"/>
    <mergeCell ref="B73:B74"/>
    <mergeCell ref="C73:C74"/>
    <mergeCell ref="D73:D74"/>
    <mergeCell ref="E73:E74"/>
    <mergeCell ref="F73:F74"/>
    <mergeCell ref="B75:B76"/>
    <mergeCell ref="C75:C76"/>
    <mergeCell ref="D75:D76"/>
    <mergeCell ref="D83:D84"/>
    <mergeCell ref="E83:E84"/>
    <mergeCell ref="F83:F84"/>
    <mergeCell ref="B85:B86"/>
    <mergeCell ref="C85:C86"/>
    <mergeCell ref="D85:D86"/>
    <mergeCell ref="E85:E86"/>
    <mergeCell ref="F85:F86"/>
    <mergeCell ref="D79:D80"/>
    <mergeCell ref="E79:E80"/>
    <mergeCell ref="F79:F80"/>
    <mergeCell ref="B81:B82"/>
    <mergeCell ref="C81:C82"/>
    <mergeCell ref="D81:D82"/>
    <mergeCell ref="E81:E82"/>
    <mergeCell ref="F81:F82"/>
    <mergeCell ref="B79:B80"/>
    <mergeCell ref="C79:C80"/>
    <mergeCell ref="B83:B84"/>
    <mergeCell ref="C83:C84"/>
    <mergeCell ref="B89:B90"/>
    <mergeCell ref="C89:C90"/>
    <mergeCell ref="D89:D90"/>
    <mergeCell ref="E89:E90"/>
    <mergeCell ref="F89:F90"/>
    <mergeCell ref="B87:B88"/>
    <mergeCell ref="C87:C88"/>
    <mergeCell ref="D87:D88"/>
    <mergeCell ref="E87:E88"/>
    <mergeCell ref="F87:F88"/>
    <mergeCell ref="E95:E96"/>
    <mergeCell ref="F95:F96"/>
    <mergeCell ref="B93:B94"/>
    <mergeCell ref="C93:C94"/>
    <mergeCell ref="D93:D94"/>
    <mergeCell ref="E93:E94"/>
    <mergeCell ref="F93:F94"/>
    <mergeCell ref="B91:B92"/>
    <mergeCell ref="C91:C92"/>
    <mergeCell ref="D91:D92"/>
    <mergeCell ref="E91:E92"/>
    <mergeCell ref="F91:F92"/>
    <mergeCell ref="B97:B98"/>
    <mergeCell ref="C97:C98"/>
    <mergeCell ref="D97:D98"/>
    <mergeCell ref="B99:B100"/>
    <mergeCell ref="C99:C100"/>
    <mergeCell ref="D99:D100"/>
    <mergeCell ref="B95:B96"/>
    <mergeCell ref="C95:C96"/>
    <mergeCell ref="D95:D96"/>
    <mergeCell ref="B105:B106"/>
    <mergeCell ref="C105:C106"/>
    <mergeCell ref="D105:D106"/>
    <mergeCell ref="B107:B108"/>
    <mergeCell ref="C107:C108"/>
    <mergeCell ref="D107:D108"/>
    <mergeCell ref="B101:B102"/>
    <mergeCell ref="C101:C102"/>
    <mergeCell ref="D101:D102"/>
    <mergeCell ref="B103:B104"/>
    <mergeCell ref="C103:C104"/>
    <mergeCell ref="D103:D104"/>
    <mergeCell ref="B113:B114"/>
    <mergeCell ref="C113:C114"/>
    <mergeCell ref="D113:D114"/>
    <mergeCell ref="E113:E114"/>
    <mergeCell ref="F113:F114"/>
    <mergeCell ref="B109:B110"/>
    <mergeCell ref="C109:C110"/>
    <mergeCell ref="E109:E110"/>
    <mergeCell ref="F109:F110"/>
    <mergeCell ref="B111:B112"/>
    <mergeCell ref="C111:C112"/>
    <mergeCell ref="D111:D112"/>
    <mergeCell ref="E111:E112"/>
    <mergeCell ref="F111:F112"/>
    <mergeCell ref="B117:B118"/>
    <mergeCell ref="C117:C118"/>
    <mergeCell ref="D117:D118"/>
    <mergeCell ref="E117:E118"/>
    <mergeCell ref="F117:F118"/>
    <mergeCell ref="B115:B116"/>
    <mergeCell ref="C115:C116"/>
    <mergeCell ref="D115:D116"/>
    <mergeCell ref="E115:E116"/>
    <mergeCell ref="F115:F116"/>
    <mergeCell ref="B121:B122"/>
    <mergeCell ref="C121:C122"/>
    <mergeCell ref="D121:D122"/>
    <mergeCell ref="E121:E122"/>
    <mergeCell ref="F121:F122"/>
    <mergeCell ref="B119:B120"/>
    <mergeCell ref="C119:C120"/>
    <mergeCell ref="D119:D120"/>
    <mergeCell ref="E119:E120"/>
    <mergeCell ref="F119:F120"/>
    <mergeCell ref="B125:B126"/>
    <mergeCell ref="C125:C126"/>
    <mergeCell ref="D125:D126"/>
    <mergeCell ref="E125:E126"/>
    <mergeCell ref="F125:F126"/>
    <mergeCell ref="B123:B124"/>
    <mergeCell ref="C123:C124"/>
    <mergeCell ref="D123:D124"/>
    <mergeCell ref="E123:E124"/>
    <mergeCell ref="F123:F124"/>
    <mergeCell ref="B129:B130"/>
    <mergeCell ref="C129:C130"/>
    <mergeCell ref="D129:D130"/>
    <mergeCell ref="E129:E130"/>
    <mergeCell ref="F129:F130"/>
    <mergeCell ref="B127:B128"/>
    <mergeCell ref="C127:C128"/>
    <mergeCell ref="D127:D128"/>
    <mergeCell ref="E127:E128"/>
    <mergeCell ref="F127:F128"/>
    <mergeCell ref="B133:B134"/>
    <mergeCell ref="C133:C134"/>
    <mergeCell ref="D133:D134"/>
    <mergeCell ref="E133:E134"/>
    <mergeCell ref="F133:F134"/>
    <mergeCell ref="B131:B132"/>
    <mergeCell ref="C131:C132"/>
    <mergeCell ref="D131:D132"/>
    <mergeCell ref="E131:E132"/>
    <mergeCell ref="F131:F132"/>
    <mergeCell ref="B137:B138"/>
    <mergeCell ref="C137:C138"/>
    <mergeCell ref="D137:D138"/>
    <mergeCell ref="E137:E138"/>
    <mergeCell ref="F137:F138"/>
    <mergeCell ref="B135:B136"/>
    <mergeCell ref="C135:C136"/>
    <mergeCell ref="D135:D136"/>
    <mergeCell ref="E135:E136"/>
    <mergeCell ref="F135:F136"/>
    <mergeCell ref="B141:B142"/>
    <mergeCell ref="C141:C142"/>
    <mergeCell ref="D141:D142"/>
    <mergeCell ref="E141:E142"/>
    <mergeCell ref="F141:F142"/>
    <mergeCell ref="B139:B140"/>
    <mergeCell ref="C139:C140"/>
    <mergeCell ref="D139:D140"/>
    <mergeCell ref="E139:E140"/>
    <mergeCell ref="F139:F140"/>
    <mergeCell ref="B147:B148"/>
    <mergeCell ref="C147:C148"/>
    <mergeCell ref="D147:D148"/>
    <mergeCell ref="E147:E148"/>
    <mergeCell ref="F147:F148"/>
    <mergeCell ref="E143:E144"/>
    <mergeCell ref="F143:F144"/>
    <mergeCell ref="B145:B146"/>
    <mergeCell ref="C145:C146"/>
    <mergeCell ref="D145:D146"/>
    <mergeCell ref="E145:E146"/>
    <mergeCell ref="F145:F146"/>
    <mergeCell ref="D143:D144"/>
    <mergeCell ref="C143:C144"/>
    <mergeCell ref="B143:B144"/>
    <mergeCell ref="B151:B152"/>
    <mergeCell ref="C151:C152"/>
    <mergeCell ref="D151:D152"/>
    <mergeCell ref="E151:E152"/>
    <mergeCell ref="F151:F152"/>
    <mergeCell ref="B149:B150"/>
    <mergeCell ref="C149:C150"/>
    <mergeCell ref="D149:D150"/>
    <mergeCell ref="E149:E150"/>
    <mergeCell ref="F149:F150"/>
    <mergeCell ref="B155:B156"/>
    <mergeCell ref="C155:C156"/>
    <mergeCell ref="D155:D156"/>
    <mergeCell ref="E155:E156"/>
    <mergeCell ref="F155:F156"/>
    <mergeCell ref="B153:B154"/>
    <mergeCell ref="C153:C154"/>
    <mergeCell ref="D153:D154"/>
    <mergeCell ref="E153:E154"/>
    <mergeCell ref="F153:F154"/>
    <mergeCell ref="B159:B160"/>
    <mergeCell ref="C159:C160"/>
    <mergeCell ref="D159:D160"/>
    <mergeCell ref="E159:E160"/>
    <mergeCell ref="F159:F160"/>
    <mergeCell ref="B157:B158"/>
    <mergeCell ref="C157:C158"/>
    <mergeCell ref="D157:D158"/>
    <mergeCell ref="E157:E158"/>
    <mergeCell ref="F157:F158"/>
    <mergeCell ref="B163:B164"/>
    <mergeCell ref="C163:C164"/>
    <mergeCell ref="D163:D164"/>
    <mergeCell ref="E163:E164"/>
    <mergeCell ref="F163:F164"/>
    <mergeCell ref="B161:B162"/>
    <mergeCell ref="C161:C162"/>
    <mergeCell ref="D161:D162"/>
    <mergeCell ref="E161:E162"/>
    <mergeCell ref="F161:F162"/>
    <mergeCell ref="B167:B168"/>
    <mergeCell ref="C167:C168"/>
    <mergeCell ref="D167:D168"/>
    <mergeCell ref="E167:E168"/>
    <mergeCell ref="F167:F168"/>
    <mergeCell ref="B165:B166"/>
    <mergeCell ref="C165:C166"/>
    <mergeCell ref="D165:D166"/>
    <mergeCell ref="E165:E166"/>
    <mergeCell ref="F165:F166"/>
    <mergeCell ref="B171:B172"/>
    <mergeCell ref="C171:C172"/>
    <mergeCell ref="D171:D172"/>
    <mergeCell ref="E171:E172"/>
    <mergeCell ref="F171:F172"/>
    <mergeCell ref="B169:B170"/>
    <mergeCell ref="C169:C170"/>
    <mergeCell ref="D169:D170"/>
    <mergeCell ref="E169:E170"/>
    <mergeCell ref="F169:F170"/>
    <mergeCell ref="B175:B176"/>
    <mergeCell ref="C175:C176"/>
    <mergeCell ref="D175:D176"/>
    <mergeCell ref="E175:E176"/>
    <mergeCell ref="F175:F176"/>
    <mergeCell ref="B173:B174"/>
    <mergeCell ref="C173:C174"/>
    <mergeCell ref="D173:D174"/>
    <mergeCell ref="E173:E174"/>
    <mergeCell ref="F173:F174"/>
    <mergeCell ref="B179:B180"/>
    <mergeCell ref="C179:C180"/>
    <mergeCell ref="D179:D180"/>
    <mergeCell ref="E179:E180"/>
    <mergeCell ref="F179:F180"/>
    <mergeCell ref="B177:B178"/>
    <mergeCell ref="C177:C178"/>
    <mergeCell ref="D177:D178"/>
    <mergeCell ref="E177:E178"/>
    <mergeCell ref="F177:F178"/>
    <mergeCell ref="B183:B184"/>
    <mergeCell ref="C183:C184"/>
    <mergeCell ref="D183:D184"/>
    <mergeCell ref="E183:E184"/>
    <mergeCell ref="F183:F184"/>
    <mergeCell ref="B181:B182"/>
    <mergeCell ref="C181:C182"/>
    <mergeCell ref="D181:D182"/>
    <mergeCell ref="E181:E182"/>
    <mergeCell ref="F181:F182"/>
    <mergeCell ref="B187:B188"/>
    <mergeCell ref="C187:C188"/>
    <mergeCell ref="D187:D188"/>
    <mergeCell ref="E187:E188"/>
    <mergeCell ref="F187:F188"/>
    <mergeCell ref="B185:B186"/>
    <mergeCell ref="C185:C186"/>
    <mergeCell ref="D185:D186"/>
    <mergeCell ref="E185:E186"/>
    <mergeCell ref="F185:F186"/>
    <mergeCell ref="B191:B192"/>
    <mergeCell ref="C191:C192"/>
    <mergeCell ref="D191:D192"/>
    <mergeCell ref="E191:E192"/>
    <mergeCell ref="F191:F192"/>
    <mergeCell ref="B189:B190"/>
    <mergeCell ref="C189:C190"/>
    <mergeCell ref="D189:D190"/>
    <mergeCell ref="E189:E190"/>
    <mergeCell ref="F189:F190"/>
    <mergeCell ref="B195:B196"/>
    <mergeCell ref="C195:C196"/>
    <mergeCell ref="D195:D196"/>
    <mergeCell ref="E195:E196"/>
    <mergeCell ref="F195:F196"/>
    <mergeCell ref="B193:B194"/>
    <mergeCell ref="C193:C194"/>
    <mergeCell ref="D193:D194"/>
    <mergeCell ref="E193:E194"/>
    <mergeCell ref="F193:F194"/>
    <mergeCell ref="B199:B200"/>
    <mergeCell ref="C199:C200"/>
    <mergeCell ref="D199:D200"/>
    <mergeCell ref="E199:E200"/>
    <mergeCell ref="F199:F200"/>
    <mergeCell ref="B197:B198"/>
    <mergeCell ref="C197:C198"/>
    <mergeCell ref="D197:D198"/>
    <mergeCell ref="E197:E198"/>
    <mergeCell ref="F197:F198"/>
    <mergeCell ref="B205:B206"/>
    <mergeCell ref="C205:C206"/>
    <mergeCell ref="D205:D206"/>
    <mergeCell ref="E205:E206"/>
    <mergeCell ref="F205:F206"/>
    <mergeCell ref="C201:C202"/>
    <mergeCell ref="D201:D202"/>
    <mergeCell ref="E201:E202"/>
    <mergeCell ref="F201:F202"/>
    <mergeCell ref="B203:B204"/>
    <mergeCell ref="C203:C204"/>
    <mergeCell ref="D203:D204"/>
    <mergeCell ref="E203:E204"/>
    <mergeCell ref="F203:F204"/>
    <mergeCell ref="B209:B210"/>
    <mergeCell ref="C209:C210"/>
    <mergeCell ref="D209:D210"/>
    <mergeCell ref="E209:E210"/>
    <mergeCell ref="F209:F210"/>
    <mergeCell ref="B207:B208"/>
    <mergeCell ref="C207:C208"/>
    <mergeCell ref="D207:D208"/>
    <mergeCell ref="E207:E208"/>
    <mergeCell ref="F207:F208"/>
    <mergeCell ref="B219:B220"/>
    <mergeCell ref="C219:C220"/>
    <mergeCell ref="D219:D220"/>
    <mergeCell ref="D109:D110"/>
    <mergeCell ref="B217:B218"/>
    <mergeCell ref="C217:C218"/>
    <mergeCell ref="D217:D218"/>
    <mergeCell ref="E217:E218"/>
    <mergeCell ref="F217:F218"/>
    <mergeCell ref="B215:B216"/>
    <mergeCell ref="C215:C216"/>
    <mergeCell ref="D215:D216"/>
    <mergeCell ref="E215:E216"/>
    <mergeCell ref="F215:F216"/>
    <mergeCell ref="B213:B214"/>
    <mergeCell ref="C213:C214"/>
    <mergeCell ref="D213:D214"/>
    <mergeCell ref="E213:E214"/>
    <mergeCell ref="F213:F214"/>
    <mergeCell ref="B211:B212"/>
    <mergeCell ref="C211:C212"/>
    <mergeCell ref="D211:D212"/>
    <mergeCell ref="E211:E212"/>
    <mergeCell ref="F211:F212"/>
  </mergeCells>
  <pageMargins left="0.70866141732283472" right="0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1"/>
  <sheetViews>
    <sheetView zoomScaleNormal="100" workbookViewId="0">
      <selection activeCell="H38" sqref="H38"/>
    </sheetView>
  </sheetViews>
  <sheetFormatPr defaultColWidth="9.140625" defaultRowHeight="12.75" x14ac:dyDescent="0.2"/>
  <cols>
    <col min="1" max="1" width="4.7109375" style="66" customWidth="1"/>
    <col min="2" max="2" width="6.7109375" style="68" customWidth="1"/>
    <col min="3" max="3" width="53.7109375" style="170" customWidth="1"/>
    <col min="4" max="4" width="11.140625" style="67" customWidth="1"/>
    <col min="5" max="5" width="11" style="66" customWidth="1"/>
    <col min="6" max="6" width="11.28515625" style="66" customWidth="1"/>
    <col min="7" max="8" width="9.28515625" style="2" customWidth="1"/>
    <col min="9" max="16384" width="9.140625" style="2"/>
  </cols>
  <sheetData>
    <row r="1" spans="1:13" ht="15.75" x14ac:dyDescent="0.25">
      <c r="C1" s="234" t="s">
        <v>877</v>
      </c>
      <c r="D1" s="234"/>
      <c r="E1" s="234"/>
      <c r="F1" s="234"/>
    </row>
    <row r="2" spans="1:13" ht="15.75" x14ac:dyDescent="0.25">
      <c r="C2" s="45"/>
      <c r="D2" s="45"/>
      <c r="E2" s="298" t="s">
        <v>437</v>
      </c>
      <c r="F2" s="298"/>
    </row>
    <row r="3" spans="1:13" ht="15.75" x14ac:dyDescent="0.2">
      <c r="E3" s="69"/>
      <c r="F3" s="69"/>
    </row>
    <row r="4" spans="1:13" ht="31.5" customHeight="1" x14ac:dyDescent="0.2">
      <c r="A4" s="237" t="s">
        <v>440</v>
      </c>
      <c r="B4" s="237"/>
      <c r="C4" s="237"/>
      <c r="D4" s="237"/>
      <c r="E4" s="237"/>
      <c r="F4" s="237"/>
    </row>
    <row r="5" spans="1:13" x14ac:dyDescent="0.2">
      <c r="A5" s="46"/>
      <c r="B5" s="46"/>
      <c r="C5" s="46"/>
      <c r="D5" s="46"/>
      <c r="E5" s="46"/>
      <c r="F5" s="46"/>
    </row>
    <row r="6" spans="1:13" x14ac:dyDescent="0.2">
      <c r="A6" s="176"/>
      <c r="B6" s="173"/>
      <c r="C6" s="174"/>
      <c r="D6" s="175"/>
      <c r="E6" s="176"/>
      <c r="F6" s="73" t="s">
        <v>129</v>
      </c>
    </row>
    <row r="7" spans="1:13" ht="39.75" customHeight="1" x14ac:dyDescent="0.2">
      <c r="A7" s="48" t="s">
        <v>118</v>
      </c>
      <c r="B7" s="75" t="s">
        <v>358</v>
      </c>
      <c r="C7" s="48" t="s">
        <v>16</v>
      </c>
      <c r="D7" s="75" t="s">
        <v>55</v>
      </c>
      <c r="E7" s="48" t="s">
        <v>17</v>
      </c>
      <c r="F7" s="48" t="s">
        <v>29</v>
      </c>
      <c r="G7" s="12"/>
      <c r="H7" s="12"/>
      <c r="M7" s="65"/>
    </row>
    <row r="8" spans="1:13" s="65" customFormat="1" ht="12.75" customHeight="1" x14ac:dyDescent="0.2">
      <c r="A8" s="129">
        <v>1</v>
      </c>
      <c r="B8" s="78" t="s">
        <v>18</v>
      </c>
      <c r="C8" s="48">
        <v>3</v>
      </c>
      <c r="D8" s="75">
        <v>4</v>
      </c>
      <c r="E8" s="48">
        <v>5</v>
      </c>
      <c r="F8" s="48">
        <v>6</v>
      </c>
      <c r="G8" s="12"/>
      <c r="H8" s="12"/>
    </row>
    <row r="9" spans="1:13" s="65" customFormat="1" ht="18" customHeight="1" x14ac:dyDescent="0.2">
      <c r="A9" s="85">
        <v>1</v>
      </c>
      <c r="B9" s="78" t="s">
        <v>56</v>
      </c>
      <c r="C9" s="203" t="s">
        <v>57</v>
      </c>
      <c r="D9" s="48"/>
      <c r="E9" s="82">
        <f>+E10</f>
        <v>2.7</v>
      </c>
      <c r="F9" s="82">
        <f>+F10</f>
        <v>0</v>
      </c>
      <c r="G9" s="12"/>
      <c r="H9" s="12"/>
      <c r="I9" s="64"/>
      <c r="J9" s="64"/>
    </row>
    <row r="10" spans="1:13" s="65" customFormat="1" ht="12.75" customHeight="1" x14ac:dyDescent="0.2">
      <c r="A10" s="85">
        <v>2</v>
      </c>
      <c r="B10" s="75"/>
      <c r="C10" s="167" t="s">
        <v>180</v>
      </c>
      <c r="D10" s="48"/>
      <c r="E10" s="52">
        <f>+E11+E12</f>
        <v>2.7</v>
      </c>
      <c r="F10" s="52">
        <f>+F11</f>
        <v>0</v>
      </c>
      <c r="G10" s="12"/>
      <c r="H10" s="12"/>
      <c r="I10" s="64"/>
      <c r="J10" s="64"/>
    </row>
    <row r="11" spans="1:13" s="65" customFormat="1" ht="25.5" x14ac:dyDescent="0.2">
      <c r="A11" s="85" t="s">
        <v>562</v>
      </c>
      <c r="B11" s="75"/>
      <c r="C11" s="168" t="s">
        <v>149</v>
      </c>
      <c r="D11" s="86" t="s">
        <v>61</v>
      </c>
      <c r="E11" s="98">
        <v>1.9</v>
      </c>
      <c r="F11" s="87"/>
      <c r="G11" s="12"/>
      <c r="H11" s="12"/>
      <c r="I11" s="64"/>
      <c r="J11" s="64"/>
    </row>
    <row r="12" spans="1:13" s="65" customFormat="1" ht="25.5" x14ac:dyDescent="0.2">
      <c r="A12" s="85" t="s">
        <v>563</v>
      </c>
      <c r="B12" s="75"/>
      <c r="C12" s="168" t="s">
        <v>436</v>
      </c>
      <c r="D12" s="86" t="s">
        <v>58</v>
      </c>
      <c r="E12" s="98">
        <v>0.8</v>
      </c>
      <c r="F12" s="87"/>
      <c r="G12" s="12"/>
      <c r="H12" s="12"/>
      <c r="I12" s="64"/>
      <c r="J12" s="64"/>
    </row>
    <row r="13" spans="1:13" s="65" customFormat="1" x14ac:dyDescent="0.2">
      <c r="A13" s="262">
        <v>3</v>
      </c>
      <c r="B13" s="268" t="s">
        <v>65</v>
      </c>
      <c r="C13" s="314" t="s">
        <v>66</v>
      </c>
      <c r="D13" s="252"/>
      <c r="E13" s="81">
        <v>1.1000000000000001</v>
      </c>
      <c r="F13" s="81">
        <v>0</v>
      </c>
      <c r="G13" s="12"/>
      <c r="H13" s="12"/>
      <c r="I13" s="64"/>
      <c r="J13" s="64"/>
    </row>
    <row r="14" spans="1:13" s="65" customFormat="1" x14ac:dyDescent="0.2">
      <c r="A14" s="263"/>
      <c r="B14" s="269"/>
      <c r="C14" s="315"/>
      <c r="D14" s="253"/>
      <c r="E14" s="152">
        <f>+E19+E16</f>
        <v>9.7999999999999989</v>
      </c>
      <c r="F14" s="152">
        <f>+F19+F16</f>
        <v>0.1</v>
      </c>
      <c r="G14" s="12"/>
      <c r="H14" s="12"/>
      <c r="I14" s="64"/>
      <c r="J14" s="64"/>
    </row>
    <row r="15" spans="1:13" s="65" customFormat="1" x14ac:dyDescent="0.2">
      <c r="A15" s="123"/>
      <c r="B15" s="268"/>
      <c r="C15" s="244" t="s">
        <v>168</v>
      </c>
      <c r="D15" s="252"/>
      <c r="E15" s="22">
        <v>0</v>
      </c>
      <c r="F15" s="22">
        <v>0</v>
      </c>
      <c r="G15" s="12"/>
      <c r="H15" s="12"/>
      <c r="I15" s="64"/>
      <c r="J15" s="64"/>
    </row>
    <row r="16" spans="1:13" s="65" customFormat="1" x14ac:dyDescent="0.2">
      <c r="A16" s="201">
        <v>4</v>
      </c>
      <c r="B16" s="269"/>
      <c r="C16" s="245"/>
      <c r="D16" s="253"/>
      <c r="E16" s="95">
        <f>+E18</f>
        <v>8.6999999999999993</v>
      </c>
      <c r="F16" s="95">
        <f>+F18</f>
        <v>0.1</v>
      </c>
      <c r="G16" s="12"/>
      <c r="H16" s="12"/>
      <c r="I16" s="64"/>
      <c r="J16" s="64"/>
    </row>
    <row r="17" spans="1:10" s="65" customFormat="1" ht="12.75" customHeight="1" x14ac:dyDescent="0.2">
      <c r="A17" s="123"/>
      <c r="B17" s="268"/>
      <c r="C17" s="345" t="s">
        <v>845</v>
      </c>
      <c r="D17" s="252" t="s">
        <v>218</v>
      </c>
      <c r="E17" s="22">
        <v>0</v>
      </c>
      <c r="F17" s="22">
        <v>0</v>
      </c>
      <c r="G17" s="12"/>
      <c r="H17" s="12"/>
      <c r="I17" s="64"/>
      <c r="J17" s="64"/>
    </row>
    <row r="18" spans="1:10" s="65" customFormat="1" x14ac:dyDescent="0.2">
      <c r="A18" s="77" t="s">
        <v>567</v>
      </c>
      <c r="B18" s="269"/>
      <c r="C18" s="346"/>
      <c r="D18" s="253"/>
      <c r="E18" s="95">
        <v>8.6999999999999993</v>
      </c>
      <c r="F18" s="95">
        <v>0.1</v>
      </c>
      <c r="G18" s="12"/>
      <c r="H18" s="12"/>
      <c r="I18" s="64"/>
      <c r="J18" s="64"/>
    </row>
    <row r="19" spans="1:10" s="65" customFormat="1" ht="12.6" customHeight="1" x14ac:dyDescent="0.2">
      <c r="A19" s="202">
        <v>4</v>
      </c>
      <c r="B19" s="268"/>
      <c r="C19" s="244" t="s">
        <v>180</v>
      </c>
      <c r="D19" s="252"/>
      <c r="E19" s="332">
        <f>+E21</f>
        <v>1.1000000000000001</v>
      </c>
      <c r="F19" s="332">
        <f>+F22</f>
        <v>0</v>
      </c>
      <c r="G19" s="12"/>
      <c r="H19" s="12"/>
      <c r="I19" s="64"/>
      <c r="J19" s="64"/>
    </row>
    <row r="20" spans="1:10" s="65" customFormat="1" x14ac:dyDescent="0.2">
      <c r="A20" s="77">
        <v>5</v>
      </c>
      <c r="B20" s="269"/>
      <c r="C20" s="245"/>
      <c r="D20" s="253"/>
      <c r="E20" s="333"/>
      <c r="F20" s="333"/>
      <c r="G20" s="12"/>
      <c r="H20" s="12"/>
      <c r="I20" s="64"/>
      <c r="J20" s="64"/>
    </row>
    <row r="21" spans="1:10" s="65" customFormat="1" x14ac:dyDescent="0.2">
      <c r="A21" s="204" t="s">
        <v>567</v>
      </c>
      <c r="B21" s="268"/>
      <c r="C21" s="334" t="s">
        <v>194</v>
      </c>
      <c r="D21" s="256" t="s">
        <v>195</v>
      </c>
      <c r="E21" s="332">
        <v>1.1000000000000001</v>
      </c>
      <c r="F21" s="332"/>
      <c r="G21" s="12"/>
      <c r="H21" s="12"/>
      <c r="I21" s="64"/>
      <c r="J21" s="64"/>
    </row>
    <row r="22" spans="1:10" s="65" customFormat="1" x14ac:dyDescent="0.2">
      <c r="A22" s="77" t="s">
        <v>850</v>
      </c>
      <c r="B22" s="269"/>
      <c r="C22" s="335"/>
      <c r="D22" s="257"/>
      <c r="E22" s="333"/>
      <c r="F22" s="333"/>
      <c r="G22" s="12"/>
      <c r="H22" s="12"/>
      <c r="I22" s="64"/>
      <c r="J22" s="64"/>
    </row>
    <row r="23" spans="1:10" s="65" customFormat="1" x14ac:dyDescent="0.2">
      <c r="A23" s="202">
        <v>5</v>
      </c>
      <c r="B23" s="268" t="s">
        <v>104</v>
      </c>
      <c r="C23" s="340" t="s">
        <v>105</v>
      </c>
      <c r="D23" s="256"/>
      <c r="E23" s="330">
        <f>+E25</f>
        <v>20.3</v>
      </c>
      <c r="F23" s="330">
        <f>+F25</f>
        <v>0</v>
      </c>
      <c r="G23" s="12"/>
      <c r="H23" s="12"/>
      <c r="I23" s="64"/>
      <c r="J23" s="64"/>
    </row>
    <row r="24" spans="1:10" x14ac:dyDescent="0.2">
      <c r="A24" s="77">
        <v>6</v>
      </c>
      <c r="B24" s="269"/>
      <c r="C24" s="341"/>
      <c r="D24" s="257"/>
      <c r="E24" s="331"/>
      <c r="F24" s="331"/>
      <c r="G24" s="12"/>
      <c r="H24" s="12"/>
      <c r="I24" s="64"/>
      <c r="J24" s="64"/>
    </row>
    <row r="25" spans="1:10" x14ac:dyDescent="0.2">
      <c r="A25" s="202">
        <v>6</v>
      </c>
      <c r="B25" s="268"/>
      <c r="C25" s="244" t="s">
        <v>180</v>
      </c>
      <c r="D25" s="256"/>
      <c r="E25" s="332">
        <f>+E27</f>
        <v>20.3</v>
      </c>
      <c r="F25" s="332">
        <f>+F28</f>
        <v>0</v>
      </c>
      <c r="G25" s="12"/>
      <c r="H25" s="12"/>
      <c r="I25" s="64"/>
      <c r="J25" s="64"/>
    </row>
    <row r="26" spans="1:10" x14ac:dyDescent="0.2">
      <c r="A26" s="77">
        <v>7</v>
      </c>
      <c r="B26" s="269"/>
      <c r="C26" s="245"/>
      <c r="D26" s="257"/>
      <c r="E26" s="333"/>
      <c r="F26" s="333"/>
      <c r="G26" s="12"/>
      <c r="H26" s="12"/>
      <c r="I26" s="64"/>
      <c r="J26" s="64"/>
    </row>
    <row r="27" spans="1:10" x14ac:dyDescent="0.2">
      <c r="A27" s="204" t="s">
        <v>424</v>
      </c>
      <c r="B27" s="268"/>
      <c r="C27" s="244" t="s">
        <v>600</v>
      </c>
      <c r="D27" s="252" t="s">
        <v>155</v>
      </c>
      <c r="E27" s="332">
        <v>20.3</v>
      </c>
      <c r="F27" s="332"/>
      <c r="G27" s="12"/>
      <c r="H27" s="12"/>
      <c r="I27" s="64"/>
      <c r="J27" s="64"/>
    </row>
    <row r="28" spans="1:10" ht="12.75" customHeight="1" x14ac:dyDescent="0.2">
      <c r="A28" s="77" t="s">
        <v>851</v>
      </c>
      <c r="B28" s="269"/>
      <c r="C28" s="245"/>
      <c r="D28" s="253"/>
      <c r="E28" s="333"/>
      <c r="F28" s="333"/>
      <c r="G28" s="12"/>
      <c r="H28" s="12"/>
      <c r="I28" s="12"/>
      <c r="J28" s="12"/>
    </row>
    <row r="29" spans="1:10" x14ac:dyDescent="0.2">
      <c r="A29" s="202">
        <v>7</v>
      </c>
      <c r="B29" s="268" t="s">
        <v>32</v>
      </c>
      <c r="C29" s="314" t="s">
        <v>33</v>
      </c>
      <c r="D29" s="252"/>
      <c r="E29" s="330">
        <f>+E31</f>
        <v>14</v>
      </c>
      <c r="F29" s="330">
        <f>+F31</f>
        <v>0</v>
      </c>
    </row>
    <row r="30" spans="1:10" x14ac:dyDescent="0.2">
      <c r="A30" s="151" t="s">
        <v>601</v>
      </c>
      <c r="B30" s="269"/>
      <c r="C30" s="315"/>
      <c r="D30" s="253"/>
      <c r="E30" s="331"/>
      <c r="F30" s="331"/>
    </row>
    <row r="31" spans="1:10" x14ac:dyDescent="0.2">
      <c r="A31" s="202">
        <v>8</v>
      </c>
      <c r="B31" s="252"/>
      <c r="C31" s="244" t="s">
        <v>180</v>
      </c>
      <c r="D31" s="252"/>
      <c r="E31" s="332">
        <f>+E33</f>
        <v>14</v>
      </c>
      <c r="F31" s="332">
        <f>+F34</f>
        <v>0</v>
      </c>
      <c r="I31" s="12"/>
    </row>
    <row r="32" spans="1:10" x14ac:dyDescent="0.2">
      <c r="A32" s="151" t="s">
        <v>854</v>
      </c>
      <c r="B32" s="253"/>
      <c r="C32" s="245"/>
      <c r="D32" s="253"/>
      <c r="E32" s="333"/>
      <c r="F32" s="333"/>
      <c r="I32" s="12"/>
    </row>
    <row r="33" spans="1:7" ht="21.75" customHeight="1" x14ac:dyDescent="0.2">
      <c r="A33" s="204" t="s">
        <v>568</v>
      </c>
      <c r="B33" s="252"/>
      <c r="C33" s="334" t="s">
        <v>489</v>
      </c>
      <c r="D33" s="256" t="s">
        <v>144</v>
      </c>
      <c r="E33" s="356">
        <v>14</v>
      </c>
      <c r="F33" s="332"/>
    </row>
    <row r="34" spans="1:7" ht="21.75" customHeight="1" x14ac:dyDescent="0.2">
      <c r="A34" s="77" t="s">
        <v>855</v>
      </c>
      <c r="B34" s="253"/>
      <c r="C34" s="335"/>
      <c r="D34" s="257"/>
      <c r="E34" s="357"/>
      <c r="F34" s="333"/>
    </row>
    <row r="35" spans="1:7" x14ac:dyDescent="0.2">
      <c r="A35" s="202">
        <v>9</v>
      </c>
      <c r="B35" s="252"/>
      <c r="C35" s="227" t="s">
        <v>20</v>
      </c>
      <c r="D35" s="256"/>
      <c r="E35" s="61">
        <v>38.1</v>
      </c>
      <c r="F35" s="61">
        <v>0</v>
      </c>
    </row>
    <row r="36" spans="1:7" x14ac:dyDescent="0.2">
      <c r="A36" s="201">
        <v>10</v>
      </c>
      <c r="B36" s="253"/>
      <c r="C36" s="228"/>
      <c r="D36" s="257"/>
      <c r="E36" s="63">
        <f>+E9+E14+E23+E29</f>
        <v>46.8</v>
      </c>
      <c r="F36" s="63">
        <f>+F9+F14+F29</f>
        <v>0.1</v>
      </c>
      <c r="G36" s="12"/>
    </row>
    <row r="37" spans="1:7" x14ac:dyDescent="0.2">
      <c r="A37" s="158"/>
      <c r="C37" s="170" t="s">
        <v>113</v>
      </c>
      <c r="D37" s="68"/>
      <c r="E37" s="137"/>
      <c r="F37" s="137"/>
    </row>
    <row r="38" spans="1:7" x14ac:dyDescent="0.2">
      <c r="C38" s="205"/>
      <c r="D38" s="68"/>
      <c r="E38" s="137"/>
      <c r="F38" s="137"/>
    </row>
    <row r="39" spans="1:7" x14ac:dyDescent="0.2">
      <c r="C39" s="158"/>
      <c r="E39" s="141"/>
      <c r="F39" s="141"/>
    </row>
    <row r="40" spans="1:7" x14ac:dyDescent="0.2">
      <c r="E40" s="141"/>
      <c r="F40" s="141"/>
    </row>
    <row r="41" spans="1:7" x14ac:dyDescent="0.2">
      <c r="E41" s="141"/>
      <c r="F41" s="141"/>
    </row>
    <row r="42" spans="1:7" x14ac:dyDescent="0.2">
      <c r="C42" s="158"/>
      <c r="E42" s="141"/>
      <c r="F42" s="141"/>
    </row>
    <row r="43" spans="1:7" x14ac:dyDescent="0.2">
      <c r="C43" s="158"/>
      <c r="E43" s="141"/>
      <c r="F43" s="141"/>
    </row>
    <row r="44" spans="1:7" x14ac:dyDescent="0.2">
      <c r="C44" s="158"/>
      <c r="E44" s="9"/>
      <c r="F44" s="9"/>
    </row>
    <row r="45" spans="1:7" x14ac:dyDescent="0.2">
      <c r="C45" s="158"/>
      <c r="E45" s="9"/>
      <c r="F45" s="9"/>
    </row>
    <row r="46" spans="1:7" x14ac:dyDescent="0.2">
      <c r="C46" s="155"/>
      <c r="D46" s="127"/>
    </row>
    <row r="47" spans="1:7" x14ac:dyDescent="0.2">
      <c r="C47" s="156"/>
      <c r="D47" s="127"/>
    </row>
    <row r="48" spans="1:7" x14ac:dyDescent="0.2">
      <c r="C48" s="158"/>
    </row>
    <row r="49" spans="3:4" x14ac:dyDescent="0.2">
      <c r="C49" s="200"/>
      <c r="D49" s="66"/>
    </row>
    <row r="50" spans="3:4" x14ac:dyDescent="0.2">
      <c r="D50" s="66"/>
    </row>
    <row r="51" spans="3:4" x14ac:dyDescent="0.2">
      <c r="C51" s="158"/>
      <c r="D51" s="206"/>
    </row>
  </sheetData>
  <mergeCells count="56">
    <mergeCell ref="B17:B18"/>
    <mergeCell ref="A13:A14"/>
    <mergeCell ref="C1:F1"/>
    <mergeCell ref="E2:F2"/>
    <mergeCell ref="A4:F4"/>
    <mergeCell ref="D13:D14"/>
    <mergeCell ref="D15:D16"/>
    <mergeCell ref="D17:D18"/>
    <mergeCell ref="C13:C14"/>
    <mergeCell ref="C15:C16"/>
    <mergeCell ref="C17:C18"/>
    <mergeCell ref="B13:B14"/>
    <mergeCell ref="B15:B16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E27:E28"/>
    <mergeCell ref="F27:F28"/>
    <mergeCell ref="B29:B30"/>
    <mergeCell ref="C29:C30"/>
    <mergeCell ref="D29:D30"/>
    <mergeCell ref="E29:E30"/>
    <mergeCell ref="F29:F30"/>
    <mergeCell ref="D27:D28"/>
    <mergeCell ref="C27:C28"/>
    <mergeCell ref="B27:B28"/>
    <mergeCell ref="E33:E34"/>
    <mergeCell ref="F33:F34"/>
    <mergeCell ref="B31:B32"/>
    <mergeCell ref="C31:C32"/>
    <mergeCell ref="D31:D32"/>
    <mergeCell ref="E31:E32"/>
    <mergeCell ref="F31:F32"/>
    <mergeCell ref="B35:B36"/>
    <mergeCell ref="C35:C36"/>
    <mergeCell ref="D35:D36"/>
    <mergeCell ref="B33:B34"/>
    <mergeCell ref="C33:C34"/>
    <mergeCell ref="D33:D34"/>
  </mergeCells>
  <phoneticPr fontId="5" type="noConversion"/>
  <pageMargins left="0.51181102362204722" right="0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"/>
  <sheetViews>
    <sheetView zoomScaleNormal="100" workbookViewId="0">
      <selection activeCell="B6" sqref="B6:B7"/>
    </sheetView>
  </sheetViews>
  <sheetFormatPr defaultColWidth="9.140625" defaultRowHeight="12.75" x14ac:dyDescent="0.2"/>
  <cols>
    <col min="1" max="1" width="4.140625" style="2" customWidth="1"/>
    <col min="2" max="2" width="50.85546875" style="2" customWidth="1"/>
    <col min="3" max="3" width="8.5703125" style="2" customWidth="1"/>
    <col min="4" max="4" width="8.85546875" style="2" customWidth="1"/>
    <col min="5" max="5" width="11.7109375" style="47" customWidth="1"/>
    <col min="6" max="6" width="12.42578125" style="2" customWidth="1"/>
    <col min="7" max="7" width="9.140625" style="2" customWidth="1"/>
    <col min="8" max="16384" width="9.140625" style="2"/>
  </cols>
  <sheetData>
    <row r="1" spans="1:7" ht="15.75" customHeight="1" x14ac:dyDescent="0.25">
      <c r="B1" s="234" t="s">
        <v>870</v>
      </c>
      <c r="C1" s="234"/>
      <c r="D1" s="234"/>
      <c r="E1" s="234"/>
      <c r="F1" s="234"/>
    </row>
    <row r="2" spans="1:7" ht="15.75" x14ac:dyDescent="0.25">
      <c r="B2" s="44"/>
      <c r="C2" s="44"/>
      <c r="D2" s="44"/>
      <c r="E2" s="236" t="s">
        <v>202</v>
      </c>
      <c r="F2" s="236"/>
    </row>
    <row r="4" spans="1:7" ht="42" customHeight="1" x14ac:dyDescent="0.2">
      <c r="A4" s="237" t="s">
        <v>449</v>
      </c>
      <c r="B4" s="237"/>
      <c r="C4" s="237"/>
      <c r="D4" s="237"/>
      <c r="E4" s="237"/>
      <c r="F4" s="237"/>
    </row>
    <row r="5" spans="1:7" x14ac:dyDescent="0.2">
      <c r="F5" s="47" t="s">
        <v>129</v>
      </c>
    </row>
    <row r="6" spans="1:7" ht="12.6" customHeight="1" x14ac:dyDescent="0.2">
      <c r="A6" s="238" t="s">
        <v>0</v>
      </c>
      <c r="B6" s="238" t="s">
        <v>203</v>
      </c>
      <c r="C6" s="238" t="s">
        <v>17</v>
      </c>
      <c r="D6" s="231" t="s">
        <v>204</v>
      </c>
      <c r="E6" s="232"/>
      <c r="F6" s="233"/>
    </row>
    <row r="7" spans="1:7" ht="76.5" x14ac:dyDescent="0.2">
      <c r="A7" s="239"/>
      <c r="B7" s="239"/>
      <c r="C7" s="239"/>
      <c r="D7" s="48" t="s">
        <v>205</v>
      </c>
      <c r="E7" s="48" t="s">
        <v>206</v>
      </c>
      <c r="F7" s="48" t="s">
        <v>207</v>
      </c>
    </row>
    <row r="8" spans="1:7" x14ac:dyDescent="0.2">
      <c r="A8" s="48">
        <v>1</v>
      </c>
      <c r="B8" s="49">
        <v>2</v>
      </c>
      <c r="C8" s="48">
        <v>3</v>
      </c>
      <c r="D8" s="48">
        <v>4</v>
      </c>
      <c r="E8" s="48">
        <v>5</v>
      </c>
      <c r="F8" s="48">
        <v>6</v>
      </c>
    </row>
    <row r="9" spans="1:7" ht="12.6" customHeight="1" x14ac:dyDescent="0.2">
      <c r="A9" s="50">
        <v>1</v>
      </c>
      <c r="B9" s="51" t="s">
        <v>208</v>
      </c>
      <c r="C9" s="20">
        <f t="shared" ref="C9:C91" si="0">+E9+D9+F9</f>
        <v>55.4</v>
      </c>
      <c r="D9" s="20"/>
      <c r="E9" s="52">
        <v>1.1000000000000001</v>
      </c>
      <c r="F9" s="20">
        <v>54.3</v>
      </c>
      <c r="G9" s="12"/>
    </row>
    <row r="10" spans="1:7" ht="12.6" customHeight="1" x14ac:dyDescent="0.2">
      <c r="A10" s="242">
        <v>2</v>
      </c>
      <c r="B10" s="240" t="s">
        <v>156</v>
      </c>
      <c r="C10" s="22">
        <v>58.2</v>
      </c>
      <c r="D10" s="20"/>
      <c r="E10" s="22">
        <v>1.2</v>
      </c>
      <c r="F10" s="22">
        <v>57</v>
      </c>
      <c r="G10" s="12"/>
    </row>
    <row r="11" spans="1:7" ht="12.6" customHeight="1" x14ac:dyDescent="0.2">
      <c r="A11" s="243"/>
      <c r="B11" s="241"/>
      <c r="C11" s="14">
        <f t="shared" si="0"/>
        <v>49.3</v>
      </c>
      <c r="D11" s="14"/>
      <c r="E11" s="53">
        <f>1.2-0.2</f>
        <v>1</v>
      </c>
      <c r="F11" s="14">
        <f>57-8.7</f>
        <v>48.3</v>
      </c>
      <c r="G11" s="12"/>
    </row>
    <row r="12" spans="1:7" ht="12.6" customHeight="1" x14ac:dyDescent="0.2">
      <c r="A12" s="50">
        <v>3</v>
      </c>
      <c r="B12" s="51" t="s">
        <v>157</v>
      </c>
      <c r="C12" s="20">
        <f t="shared" si="0"/>
        <v>75</v>
      </c>
      <c r="D12" s="20"/>
      <c r="E12" s="52">
        <v>3</v>
      </c>
      <c r="F12" s="20">
        <v>72</v>
      </c>
      <c r="G12" s="12"/>
    </row>
    <row r="13" spans="1:7" ht="12.6" customHeight="1" x14ac:dyDescent="0.2">
      <c r="A13" s="242">
        <v>4</v>
      </c>
      <c r="B13" s="240" t="s">
        <v>161</v>
      </c>
      <c r="C13" s="22">
        <v>80</v>
      </c>
      <c r="D13" s="22">
        <v>1</v>
      </c>
      <c r="E13" s="22">
        <v>3</v>
      </c>
      <c r="F13" s="20"/>
      <c r="G13" s="12"/>
    </row>
    <row r="14" spans="1:7" ht="12.6" customHeight="1" x14ac:dyDescent="0.2">
      <c r="A14" s="243"/>
      <c r="B14" s="241"/>
      <c r="C14" s="14">
        <f t="shared" si="0"/>
        <v>77.7</v>
      </c>
      <c r="D14" s="14"/>
      <c r="E14" s="53">
        <f>3-1.3</f>
        <v>1.7</v>
      </c>
      <c r="F14" s="20">
        <v>76</v>
      </c>
      <c r="G14" s="12"/>
    </row>
    <row r="15" spans="1:7" ht="12.6" customHeight="1" x14ac:dyDescent="0.2">
      <c r="A15" s="242">
        <v>5</v>
      </c>
      <c r="B15" s="240" t="s">
        <v>158</v>
      </c>
      <c r="C15" s="22">
        <v>89.5</v>
      </c>
      <c r="D15" s="22"/>
      <c r="E15" s="22">
        <v>2.5</v>
      </c>
      <c r="F15" s="22">
        <v>87</v>
      </c>
      <c r="G15" s="12"/>
    </row>
    <row r="16" spans="1:7" ht="12.6" customHeight="1" x14ac:dyDescent="0.2">
      <c r="A16" s="243"/>
      <c r="B16" s="241"/>
      <c r="C16" s="14">
        <f t="shared" si="0"/>
        <v>63.6</v>
      </c>
      <c r="D16" s="20"/>
      <c r="E16" s="53">
        <f>2.5-0.6</f>
        <v>1.9</v>
      </c>
      <c r="F16" s="14">
        <f>87-25.3</f>
        <v>61.7</v>
      </c>
      <c r="G16" s="12"/>
    </row>
    <row r="17" spans="1:7" ht="12.6" customHeight="1" x14ac:dyDescent="0.2">
      <c r="A17" s="242">
        <v>6</v>
      </c>
      <c r="B17" s="240" t="s">
        <v>159</v>
      </c>
      <c r="C17" s="22">
        <v>50</v>
      </c>
      <c r="D17" s="22"/>
      <c r="E17" s="22">
        <v>2</v>
      </c>
      <c r="F17" s="22">
        <v>48</v>
      </c>
      <c r="G17" s="12"/>
    </row>
    <row r="18" spans="1:7" ht="12.6" customHeight="1" x14ac:dyDescent="0.2">
      <c r="A18" s="243"/>
      <c r="B18" s="241"/>
      <c r="C18" s="14">
        <f t="shared" si="0"/>
        <v>37.9</v>
      </c>
      <c r="D18" s="20"/>
      <c r="E18" s="53">
        <f>2-1.6</f>
        <v>0.39999999999999991</v>
      </c>
      <c r="F18" s="14">
        <f>48-10.5</f>
        <v>37.5</v>
      </c>
      <c r="G18" s="12"/>
    </row>
    <row r="19" spans="1:7" ht="12.6" customHeight="1" x14ac:dyDescent="0.2">
      <c r="A19" s="242">
        <v>7</v>
      </c>
      <c r="B19" s="240" t="s">
        <v>160</v>
      </c>
      <c r="C19" s="22">
        <v>62.5</v>
      </c>
      <c r="D19" s="22"/>
      <c r="E19" s="22"/>
      <c r="F19" s="22">
        <v>61</v>
      </c>
      <c r="G19" s="12"/>
    </row>
    <row r="20" spans="1:7" ht="12.6" customHeight="1" x14ac:dyDescent="0.2">
      <c r="A20" s="243"/>
      <c r="B20" s="241"/>
      <c r="C20" s="14">
        <f t="shared" si="0"/>
        <v>71.5</v>
      </c>
      <c r="D20" s="20"/>
      <c r="E20" s="52">
        <v>1.5</v>
      </c>
      <c r="F20" s="14">
        <f>61+9</f>
        <v>70</v>
      </c>
      <c r="G20" s="12"/>
    </row>
    <row r="21" spans="1:7" ht="12.6" customHeight="1" x14ac:dyDescent="0.2">
      <c r="A21" s="242">
        <v>8</v>
      </c>
      <c r="B21" s="244" t="s">
        <v>184</v>
      </c>
      <c r="C21" s="22">
        <v>64.2</v>
      </c>
      <c r="D21" s="22"/>
      <c r="E21" s="22"/>
      <c r="F21" s="22">
        <v>64.2</v>
      </c>
      <c r="G21" s="12"/>
    </row>
    <row r="22" spans="1:7" ht="12.6" customHeight="1" x14ac:dyDescent="0.2">
      <c r="A22" s="243"/>
      <c r="B22" s="245"/>
      <c r="C22" s="14">
        <f t="shared" si="0"/>
        <v>55.900000000000006</v>
      </c>
      <c r="D22" s="20"/>
      <c r="E22" s="52"/>
      <c r="F22" s="14">
        <f>64.2-8.3</f>
        <v>55.900000000000006</v>
      </c>
      <c r="G22" s="12"/>
    </row>
    <row r="23" spans="1:7" ht="12.6" customHeight="1" x14ac:dyDescent="0.2">
      <c r="A23" s="50">
        <v>9</v>
      </c>
      <c r="B23" s="51" t="s">
        <v>164</v>
      </c>
      <c r="C23" s="20">
        <f t="shared" si="0"/>
        <v>19</v>
      </c>
      <c r="D23" s="20">
        <v>9</v>
      </c>
      <c r="E23" s="52">
        <v>10</v>
      </c>
      <c r="F23" s="20"/>
      <c r="G23" s="12"/>
    </row>
    <row r="24" spans="1:7" ht="12.6" customHeight="1" x14ac:dyDescent="0.2">
      <c r="A24" s="50">
        <v>10</v>
      </c>
      <c r="B24" s="51" t="s">
        <v>46</v>
      </c>
      <c r="C24" s="20">
        <f t="shared" si="0"/>
        <v>10.6</v>
      </c>
      <c r="D24" s="20">
        <v>0.5</v>
      </c>
      <c r="E24" s="52">
        <v>0.1</v>
      </c>
      <c r="F24" s="20">
        <v>10</v>
      </c>
      <c r="G24" s="12"/>
    </row>
    <row r="25" spans="1:7" ht="12.6" customHeight="1" x14ac:dyDescent="0.2">
      <c r="A25" s="242">
        <v>11</v>
      </c>
      <c r="B25" s="244" t="s">
        <v>134</v>
      </c>
      <c r="C25" s="22">
        <v>34.5</v>
      </c>
      <c r="D25" s="22">
        <v>0.9</v>
      </c>
      <c r="E25" s="52"/>
      <c r="F25" s="20"/>
      <c r="G25" s="12"/>
    </row>
    <row r="26" spans="1:7" ht="12.6" customHeight="1" x14ac:dyDescent="0.2">
      <c r="A26" s="243"/>
      <c r="B26" s="245"/>
      <c r="C26" s="14">
        <f t="shared" si="0"/>
        <v>35.5</v>
      </c>
      <c r="D26" s="14">
        <f>0.8+0.1+1</f>
        <v>1.9</v>
      </c>
      <c r="E26" s="52">
        <f>1.2+0.1</f>
        <v>1.3</v>
      </c>
      <c r="F26" s="20">
        <v>32.299999999999997</v>
      </c>
      <c r="G26" s="12"/>
    </row>
    <row r="27" spans="1:7" ht="12.6" customHeight="1" x14ac:dyDescent="0.2">
      <c r="A27" s="50">
        <v>12</v>
      </c>
      <c r="B27" s="54" t="s">
        <v>135</v>
      </c>
      <c r="C27" s="20">
        <f t="shared" si="0"/>
        <v>3.8</v>
      </c>
      <c r="D27" s="20">
        <v>1.5</v>
      </c>
      <c r="E27" s="52">
        <v>0.3</v>
      </c>
      <c r="F27" s="20">
        <v>2</v>
      </c>
      <c r="G27" s="12"/>
    </row>
    <row r="28" spans="1:7" ht="12.6" customHeight="1" x14ac:dyDescent="0.2">
      <c r="A28" s="242">
        <v>13</v>
      </c>
      <c r="B28" s="244" t="s">
        <v>40</v>
      </c>
      <c r="C28" s="22">
        <v>18</v>
      </c>
      <c r="D28" s="22"/>
      <c r="E28" s="22"/>
      <c r="F28" s="22">
        <v>15.3</v>
      </c>
      <c r="G28" s="12"/>
    </row>
    <row r="29" spans="1:7" ht="12.6" customHeight="1" x14ac:dyDescent="0.2">
      <c r="A29" s="243"/>
      <c r="B29" s="245"/>
      <c r="C29" s="14">
        <f t="shared" si="0"/>
        <v>15.5</v>
      </c>
      <c r="D29" s="20">
        <v>2.5</v>
      </c>
      <c r="E29" s="52">
        <v>0.2</v>
      </c>
      <c r="F29" s="14">
        <f>15.3-2.5</f>
        <v>12.8</v>
      </c>
      <c r="G29" s="12"/>
    </row>
    <row r="30" spans="1:7" ht="12.6" customHeight="1" x14ac:dyDescent="0.2">
      <c r="A30" s="242">
        <v>14</v>
      </c>
      <c r="B30" s="240" t="s">
        <v>209</v>
      </c>
      <c r="C30" s="22">
        <v>8.3000000000000007</v>
      </c>
      <c r="D30" s="22">
        <v>2</v>
      </c>
      <c r="E30" s="22">
        <v>1</v>
      </c>
      <c r="F30" s="22">
        <v>5.3</v>
      </c>
      <c r="G30" s="12"/>
    </row>
    <row r="31" spans="1:7" ht="12.6" customHeight="1" x14ac:dyDescent="0.2">
      <c r="A31" s="243"/>
      <c r="B31" s="241"/>
      <c r="C31" s="14">
        <f t="shared" si="0"/>
        <v>2.6999999999999997</v>
      </c>
      <c r="D31" s="14">
        <f>2-1.6</f>
        <v>0.39999999999999991</v>
      </c>
      <c r="E31" s="53">
        <f>1-0.4</f>
        <v>0.6</v>
      </c>
      <c r="F31" s="14">
        <f>5.3-3.6</f>
        <v>1.6999999999999997</v>
      </c>
      <c r="G31" s="12"/>
    </row>
    <row r="32" spans="1:7" ht="12.6" customHeight="1" x14ac:dyDescent="0.2">
      <c r="A32" s="242">
        <v>15</v>
      </c>
      <c r="B32" s="244" t="s">
        <v>162</v>
      </c>
      <c r="C32" s="22">
        <v>31.5</v>
      </c>
      <c r="D32" s="22">
        <v>25</v>
      </c>
      <c r="E32" s="22">
        <v>3</v>
      </c>
      <c r="F32" s="22">
        <v>3.5</v>
      </c>
      <c r="G32" s="12"/>
    </row>
    <row r="33" spans="1:7" ht="12.6" customHeight="1" x14ac:dyDescent="0.2">
      <c r="A33" s="243"/>
      <c r="B33" s="245"/>
      <c r="C33" s="14">
        <f t="shared" si="0"/>
        <v>20.8</v>
      </c>
      <c r="D33" s="14">
        <f>25-7</f>
        <v>18</v>
      </c>
      <c r="E33" s="53">
        <f>3-1.2</f>
        <v>1.8</v>
      </c>
      <c r="F33" s="14">
        <f>3.5-2.5</f>
        <v>1</v>
      </c>
      <c r="G33" s="12"/>
    </row>
    <row r="34" spans="1:7" ht="12.6" customHeight="1" x14ac:dyDescent="0.2">
      <c r="A34" s="242">
        <v>16</v>
      </c>
      <c r="B34" s="240" t="s">
        <v>163</v>
      </c>
      <c r="C34" s="22">
        <v>4.0999999999999996</v>
      </c>
      <c r="D34" s="22"/>
      <c r="E34" s="22">
        <v>0.1</v>
      </c>
      <c r="F34" s="22">
        <v>2</v>
      </c>
      <c r="G34" s="12"/>
    </row>
    <row r="35" spans="1:7" ht="15" customHeight="1" x14ac:dyDescent="0.2">
      <c r="A35" s="243"/>
      <c r="B35" s="241"/>
      <c r="C35" s="14">
        <f t="shared" si="0"/>
        <v>3.6</v>
      </c>
      <c r="D35" s="20">
        <v>2</v>
      </c>
      <c r="E35" s="53">
        <f>0.1+0.5</f>
        <v>0.6</v>
      </c>
      <c r="F35" s="14">
        <f>2-1</f>
        <v>1</v>
      </c>
      <c r="G35" s="12"/>
    </row>
    <row r="36" spans="1:7" ht="15" customHeight="1" x14ac:dyDescent="0.2">
      <c r="A36" s="242">
        <v>17</v>
      </c>
      <c r="B36" s="244" t="s">
        <v>120</v>
      </c>
      <c r="C36" s="22">
        <v>10.3</v>
      </c>
      <c r="D36" s="22"/>
      <c r="E36" s="22">
        <v>4</v>
      </c>
      <c r="F36" s="22">
        <v>6.3</v>
      </c>
      <c r="G36" s="12"/>
    </row>
    <row r="37" spans="1:7" ht="12.6" customHeight="1" x14ac:dyDescent="0.2">
      <c r="A37" s="243"/>
      <c r="B37" s="245"/>
      <c r="C37" s="14">
        <f t="shared" si="0"/>
        <v>12.299999999999999</v>
      </c>
      <c r="D37" s="14"/>
      <c r="E37" s="53">
        <f>4+0.6</f>
        <v>4.5999999999999996</v>
      </c>
      <c r="F37" s="14">
        <f>6.3+1.4</f>
        <v>7.6999999999999993</v>
      </c>
      <c r="G37" s="12"/>
    </row>
    <row r="38" spans="1:7" ht="12.6" customHeight="1" x14ac:dyDescent="0.2">
      <c r="A38" s="242">
        <v>18</v>
      </c>
      <c r="B38" s="244" t="s">
        <v>41</v>
      </c>
      <c r="C38" s="22">
        <v>1.2</v>
      </c>
      <c r="D38" s="22">
        <v>0.4</v>
      </c>
      <c r="E38" s="22">
        <v>0.3</v>
      </c>
      <c r="F38" s="22">
        <v>0.5</v>
      </c>
      <c r="G38" s="12"/>
    </row>
    <row r="39" spans="1:7" ht="12.6" customHeight="1" x14ac:dyDescent="0.2">
      <c r="A39" s="243"/>
      <c r="B39" s="245"/>
      <c r="C39" s="14">
        <f t="shared" si="0"/>
        <v>0.7</v>
      </c>
      <c r="D39" s="14">
        <f>0.4-0.2</f>
        <v>0.2</v>
      </c>
      <c r="E39" s="53">
        <f>0.3-0.2</f>
        <v>9.9999999999999978E-2</v>
      </c>
      <c r="F39" s="14">
        <f>0.5-0.1</f>
        <v>0.4</v>
      </c>
      <c r="G39" s="12"/>
    </row>
    <row r="40" spans="1:7" ht="12.6" customHeight="1" x14ac:dyDescent="0.2">
      <c r="A40" s="242">
        <v>19</v>
      </c>
      <c r="B40" s="244" t="s">
        <v>136</v>
      </c>
      <c r="C40" s="22">
        <v>50</v>
      </c>
      <c r="D40" s="22"/>
      <c r="E40" s="22"/>
      <c r="F40" s="22">
        <v>48</v>
      </c>
      <c r="G40" s="12"/>
    </row>
    <row r="41" spans="1:7" ht="12.6" customHeight="1" x14ac:dyDescent="0.2">
      <c r="A41" s="243"/>
      <c r="B41" s="245"/>
      <c r="C41" s="14">
        <f t="shared" si="0"/>
        <v>54</v>
      </c>
      <c r="D41" s="14"/>
      <c r="E41" s="53">
        <v>2</v>
      </c>
      <c r="F41" s="14">
        <f>48+4</f>
        <v>52</v>
      </c>
      <c r="G41" s="12"/>
    </row>
    <row r="42" spans="1:7" ht="12.6" customHeight="1" x14ac:dyDescent="0.2">
      <c r="A42" s="50">
        <v>20</v>
      </c>
      <c r="B42" s="55" t="s">
        <v>210</v>
      </c>
      <c r="C42" s="20">
        <f>+E42+D42+F42</f>
        <v>0.1</v>
      </c>
      <c r="D42" s="20">
        <f>0.2-0.1</f>
        <v>0.1</v>
      </c>
      <c r="E42" s="52"/>
      <c r="F42" s="20"/>
      <c r="G42" s="12"/>
    </row>
    <row r="43" spans="1:7" ht="12.6" customHeight="1" x14ac:dyDescent="0.2">
      <c r="A43" s="242">
        <v>21</v>
      </c>
      <c r="B43" s="244" t="s">
        <v>42</v>
      </c>
      <c r="C43" s="22">
        <v>2.7</v>
      </c>
      <c r="D43" s="22">
        <v>0.3</v>
      </c>
      <c r="E43" s="22"/>
      <c r="F43" s="22"/>
      <c r="G43" s="12"/>
    </row>
    <row r="44" spans="1:7" ht="12.6" customHeight="1" x14ac:dyDescent="0.2">
      <c r="A44" s="243"/>
      <c r="B44" s="245"/>
      <c r="C44" s="14">
        <f t="shared" si="0"/>
        <v>2.5</v>
      </c>
      <c r="D44" s="14">
        <f>0.3-0.2</f>
        <v>9.9999999999999978E-2</v>
      </c>
      <c r="E44" s="52">
        <v>0.1</v>
      </c>
      <c r="F44" s="20">
        <v>2.2999999999999998</v>
      </c>
      <c r="G44" s="12"/>
    </row>
    <row r="45" spans="1:7" ht="12.6" customHeight="1" x14ac:dyDescent="0.2">
      <c r="A45" s="242">
        <v>22</v>
      </c>
      <c r="B45" s="244" t="s">
        <v>111</v>
      </c>
      <c r="C45" s="22">
        <v>71.2</v>
      </c>
      <c r="D45" s="22">
        <v>33</v>
      </c>
      <c r="E45" s="22"/>
      <c r="F45" s="22"/>
      <c r="G45" s="12"/>
    </row>
    <row r="46" spans="1:7" ht="12.6" customHeight="1" x14ac:dyDescent="0.2">
      <c r="A46" s="243"/>
      <c r="B46" s="245"/>
      <c r="C46" s="14">
        <f t="shared" si="0"/>
        <v>94.2</v>
      </c>
      <c r="D46" s="14">
        <f>33+23</f>
        <v>56</v>
      </c>
      <c r="E46" s="52"/>
      <c r="F46" s="20">
        <v>38.200000000000003</v>
      </c>
      <c r="G46" s="12"/>
    </row>
    <row r="47" spans="1:7" ht="12.6" customHeight="1" x14ac:dyDescent="0.2">
      <c r="A47" s="242">
        <v>23</v>
      </c>
      <c r="B47" s="240" t="s">
        <v>357</v>
      </c>
      <c r="C47" s="22">
        <v>14</v>
      </c>
      <c r="D47" s="22">
        <v>2</v>
      </c>
      <c r="E47" s="22"/>
      <c r="F47" s="22">
        <v>12</v>
      </c>
      <c r="G47" s="12"/>
    </row>
    <row r="48" spans="1:7" ht="12.6" customHeight="1" x14ac:dyDescent="0.2">
      <c r="A48" s="243"/>
      <c r="B48" s="241"/>
      <c r="C48" s="14">
        <f t="shared" si="0"/>
        <v>13</v>
      </c>
      <c r="D48" s="14">
        <f>2+1</f>
        <v>3</v>
      </c>
      <c r="E48" s="53"/>
      <c r="F48" s="14">
        <f>12-2</f>
        <v>10</v>
      </c>
      <c r="G48" s="12"/>
    </row>
    <row r="49" spans="1:7" ht="12.6" customHeight="1" x14ac:dyDescent="0.2">
      <c r="A49" s="50">
        <v>24</v>
      </c>
      <c r="B49" s="56" t="s">
        <v>54</v>
      </c>
      <c r="C49" s="20">
        <f t="shared" si="0"/>
        <v>70.5</v>
      </c>
      <c r="D49" s="20"/>
      <c r="E49" s="52"/>
      <c r="F49" s="20">
        <v>70.5</v>
      </c>
      <c r="G49" s="12"/>
    </row>
    <row r="50" spans="1:7" ht="12.6" customHeight="1" x14ac:dyDescent="0.2">
      <c r="A50" s="242">
        <v>25</v>
      </c>
      <c r="B50" s="240" t="s">
        <v>47</v>
      </c>
      <c r="C50" s="22">
        <v>53.5</v>
      </c>
      <c r="D50" s="22"/>
      <c r="E50" s="22"/>
      <c r="F50" s="22">
        <v>53</v>
      </c>
      <c r="G50" s="12"/>
    </row>
    <row r="51" spans="1:7" ht="12.6" customHeight="1" x14ac:dyDescent="0.2">
      <c r="A51" s="243"/>
      <c r="B51" s="241"/>
      <c r="C51" s="14">
        <f t="shared" si="0"/>
        <v>56.5</v>
      </c>
      <c r="D51" s="20">
        <v>0.4</v>
      </c>
      <c r="E51" s="52">
        <v>0.1</v>
      </c>
      <c r="F51" s="14">
        <f>53+3</f>
        <v>56</v>
      </c>
      <c r="G51" s="12"/>
    </row>
    <row r="52" spans="1:7" ht="12.6" customHeight="1" x14ac:dyDescent="0.2">
      <c r="A52" s="242">
        <v>26</v>
      </c>
      <c r="B52" s="240" t="s">
        <v>48</v>
      </c>
      <c r="C52" s="22">
        <v>64.5</v>
      </c>
      <c r="D52" s="22">
        <v>0.2</v>
      </c>
      <c r="E52" s="22"/>
      <c r="F52" s="22"/>
      <c r="G52" s="12"/>
    </row>
    <row r="53" spans="1:7" ht="12.6" customHeight="1" x14ac:dyDescent="0.2">
      <c r="A53" s="243"/>
      <c r="B53" s="241"/>
      <c r="C53" s="14">
        <f t="shared" si="0"/>
        <v>64.599999999999994</v>
      </c>
      <c r="D53" s="14">
        <f>0.2+0.1</f>
        <v>0.30000000000000004</v>
      </c>
      <c r="E53" s="52">
        <v>5.3</v>
      </c>
      <c r="F53" s="20">
        <v>59</v>
      </c>
      <c r="G53" s="12"/>
    </row>
    <row r="54" spans="1:7" ht="12.6" customHeight="1" x14ac:dyDescent="0.2">
      <c r="A54" s="50">
        <v>27</v>
      </c>
      <c r="B54" s="56" t="s">
        <v>211</v>
      </c>
      <c r="C54" s="20">
        <f t="shared" si="0"/>
        <v>15.700000000000001</v>
      </c>
      <c r="D54" s="20">
        <v>14.9</v>
      </c>
      <c r="E54" s="52">
        <v>0.8</v>
      </c>
      <c r="F54" s="20"/>
      <c r="G54" s="12"/>
    </row>
    <row r="55" spans="1:7" ht="12.6" customHeight="1" x14ac:dyDescent="0.2">
      <c r="A55" s="242">
        <v>28</v>
      </c>
      <c r="B55" s="246" t="s">
        <v>112</v>
      </c>
      <c r="C55" s="22">
        <v>76.5</v>
      </c>
      <c r="D55" s="22"/>
      <c r="E55" s="22">
        <v>36</v>
      </c>
      <c r="F55" s="20"/>
      <c r="G55" s="12"/>
    </row>
    <row r="56" spans="1:7" ht="12.6" customHeight="1" x14ac:dyDescent="0.2">
      <c r="A56" s="243"/>
      <c r="B56" s="247"/>
      <c r="C56" s="14">
        <f>+E56+D56+F56</f>
        <v>84.5</v>
      </c>
      <c r="D56" s="20">
        <v>23</v>
      </c>
      <c r="E56" s="53">
        <f>36+8</f>
        <v>44</v>
      </c>
      <c r="F56" s="20">
        <v>17.5</v>
      </c>
      <c r="G56" s="12"/>
    </row>
    <row r="57" spans="1:7" ht="12.6" customHeight="1" x14ac:dyDescent="0.2">
      <c r="A57" s="242">
        <v>29</v>
      </c>
      <c r="B57" s="246" t="s">
        <v>44</v>
      </c>
      <c r="C57" s="22">
        <v>11</v>
      </c>
      <c r="D57" s="22">
        <v>8</v>
      </c>
      <c r="E57" s="22"/>
      <c r="F57" s="22"/>
      <c r="G57" s="12"/>
    </row>
    <row r="58" spans="1:7" ht="12.6" customHeight="1" x14ac:dyDescent="0.2">
      <c r="A58" s="243"/>
      <c r="B58" s="247"/>
      <c r="C58" s="14">
        <f t="shared" si="0"/>
        <v>12</v>
      </c>
      <c r="D58" s="14">
        <f>8+1</f>
        <v>9</v>
      </c>
      <c r="E58" s="52">
        <v>3</v>
      </c>
      <c r="F58" s="20"/>
      <c r="G58" s="12"/>
    </row>
    <row r="59" spans="1:7" ht="12.6" customHeight="1" x14ac:dyDescent="0.2">
      <c r="A59" s="242">
        <v>30</v>
      </c>
      <c r="B59" s="248" t="s">
        <v>49</v>
      </c>
      <c r="C59" s="22">
        <v>2.2999999999999998</v>
      </c>
      <c r="D59" s="22">
        <v>0.8</v>
      </c>
      <c r="E59" s="22">
        <v>1.5</v>
      </c>
      <c r="F59" s="20"/>
      <c r="G59" s="12"/>
    </row>
    <row r="60" spans="1:7" ht="12.6" customHeight="1" x14ac:dyDescent="0.2">
      <c r="A60" s="243"/>
      <c r="B60" s="249"/>
      <c r="C60" s="14">
        <f t="shared" si="0"/>
        <v>2.5999999999999996</v>
      </c>
      <c r="D60" s="14">
        <f>0.8-0.5</f>
        <v>0.30000000000000004</v>
      </c>
      <c r="E60" s="53">
        <f>1.5+0.8</f>
        <v>2.2999999999999998</v>
      </c>
      <c r="F60" s="20"/>
      <c r="G60" s="12"/>
    </row>
    <row r="61" spans="1:7" ht="12.6" customHeight="1" x14ac:dyDescent="0.2">
      <c r="A61" s="242">
        <v>31</v>
      </c>
      <c r="B61" s="246" t="s">
        <v>50</v>
      </c>
      <c r="C61" s="22">
        <v>1</v>
      </c>
      <c r="D61" s="22">
        <v>0.5</v>
      </c>
      <c r="E61" s="22">
        <v>0.5</v>
      </c>
      <c r="F61" s="20"/>
      <c r="G61" s="12"/>
    </row>
    <row r="62" spans="1:7" ht="12.6" customHeight="1" x14ac:dyDescent="0.2">
      <c r="A62" s="243"/>
      <c r="B62" s="247"/>
      <c r="C62" s="14">
        <f t="shared" si="0"/>
        <v>2</v>
      </c>
      <c r="D62" s="14">
        <f>0.5+0.5</f>
        <v>1</v>
      </c>
      <c r="E62" s="53">
        <f>0.5+0.5</f>
        <v>1</v>
      </c>
      <c r="F62" s="20"/>
      <c r="G62" s="12"/>
    </row>
    <row r="63" spans="1:7" ht="12.6" customHeight="1" x14ac:dyDescent="0.2">
      <c r="A63" s="50">
        <v>32</v>
      </c>
      <c r="B63" s="56" t="s">
        <v>45</v>
      </c>
      <c r="C63" s="20">
        <f t="shared" si="0"/>
        <v>2.2999999999999998</v>
      </c>
      <c r="D63" s="20">
        <v>1.2</v>
      </c>
      <c r="E63" s="52">
        <v>1.1000000000000001</v>
      </c>
      <c r="F63" s="20"/>
      <c r="G63" s="12"/>
    </row>
    <row r="64" spans="1:7" ht="12.6" customHeight="1" x14ac:dyDescent="0.2">
      <c r="A64" s="242">
        <v>33</v>
      </c>
      <c r="B64" s="240" t="s">
        <v>51</v>
      </c>
      <c r="C64" s="22">
        <v>0.4</v>
      </c>
      <c r="D64" s="22">
        <v>0.3</v>
      </c>
      <c r="E64" s="52"/>
      <c r="F64" s="20"/>
      <c r="G64" s="12"/>
    </row>
    <row r="65" spans="1:7" ht="12.6" customHeight="1" x14ac:dyDescent="0.2">
      <c r="A65" s="243"/>
      <c r="B65" s="241"/>
      <c r="C65" s="14">
        <f t="shared" si="0"/>
        <v>0.5</v>
      </c>
      <c r="D65" s="14">
        <f>0.3+0.1</f>
        <v>0.4</v>
      </c>
      <c r="E65" s="52">
        <v>0.1</v>
      </c>
      <c r="F65" s="20"/>
      <c r="G65" s="12"/>
    </row>
    <row r="66" spans="1:7" x14ac:dyDescent="0.2">
      <c r="A66" s="50">
        <v>34</v>
      </c>
      <c r="B66" s="56" t="s">
        <v>52</v>
      </c>
      <c r="C66" s="20">
        <f t="shared" si="0"/>
        <v>0.5</v>
      </c>
      <c r="D66" s="20">
        <v>0.3</v>
      </c>
      <c r="E66" s="52">
        <v>0.2</v>
      </c>
      <c r="F66" s="20"/>
      <c r="G66" s="12"/>
    </row>
    <row r="67" spans="1:7" ht="25.5" x14ac:dyDescent="0.2">
      <c r="A67" s="50">
        <v>35</v>
      </c>
      <c r="B67" s="55" t="s">
        <v>53</v>
      </c>
      <c r="C67" s="20">
        <f t="shared" si="0"/>
        <v>6.5</v>
      </c>
      <c r="D67" s="20">
        <v>1</v>
      </c>
      <c r="E67" s="52">
        <v>5.5</v>
      </c>
      <c r="F67" s="20"/>
      <c r="G67" s="12"/>
    </row>
    <row r="68" spans="1:7" ht="12.6" customHeight="1" x14ac:dyDescent="0.2">
      <c r="A68" s="50">
        <v>36</v>
      </c>
      <c r="B68" s="56" t="s">
        <v>43</v>
      </c>
      <c r="C68" s="20">
        <f t="shared" si="0"/>
        <v>25.2</v>
      </c>
      <c r="D68" s="20">
        <v>25</v>
      </c>
      <c r="E68" s="52">
        <v>0.2</v>
      </c>
      <c r="F68" s="20"/>
      <c r="G68" s="12"/>
    </row>
    <row r="69" spans="1:7" ht="12.6" customHeight="1" x14ac:dyDescent="0.2">
      <c r="A69" s="50">
        <v>37</v>
      </c>
      <c r="B69" s="57" t="s">
        <v>27</v>
      </c>
      <c r="C69" s="20">
        <f t="shared" si="0"/>
        <v>1</v>
      </c>
      <c r="D69" s="20">
        <v>1</v>
      </c>
      <c r="E69" s="52"/>
      <c r="F69" s="20"/>
      <c r="G69" s="12"/>
    </row>
    <row r="70" spans="1:7" ht="12.6" customHeight="1" x14ac:dyDescent="0.2">
      <c r="A70" s="242">
        <v>38</v>
      </c>
      <c r="B70" s="244" t="s">
        <v>1</v>
      </c>
      <c r="C70" s="22">
        <v>79.8</v>
      </c>
      <c r="D70" s="22">
        <v>79.8</v>
      </c>
      <c r="E70" s="52"/>
      <c r="F70" s="20"/>
      <c r="G70" s="12"/>
    </row>
    <row r="71" spans="1:7" ht="12.6" customHeight="1" x14ac:dyDescent="0.2">
      <c r="A71" s="243"/>
      <c r="B71" s="245"/>
      <c r="C71" s="14">
        <f t="shared" si="0"/>
        <v>84</v>
      </c>
      <c r="D71" s="14">
        <f>79.8+4.2</f>
        <v>84</v>
      </c>
      <c r="E71" s="52"/>
      <c r="F71" s="20"/>
      <c r="G71" s="12"/>
    </row>
    <row r="72" spans="1:7" ht="12.6" customHeight="1" x14ac:dyDescent="0.2">
      <c r="A72" s="242">
        <v>39</v>
      </c>
      <c r="B72" s="240" t="s">
        <v>2</v>
      </c>
      <c r="C72" s="22">
        <v>306.39999999999998</v>
      </c>
      <c r="D72" s="22"/>
      <c r="E72" s="22"/>
      <c r="F72" s="22">
        <v>306.39999999999998</v>
      </c>
      <c r="G72" s="12"/>
    </row>
    <row r="73" spans="1:7" ht="12.6" customHeight="1" x14ac:dyDescent="0.2">
      <c r="A73" s="243"/>
      <c r="B73" s="241"/>
      <c r="C73" s="14">
        <f t="shared" si="0"/>
        <v>346.4</v>
      </c>
      <c r="D73" s="14"/>
      <c r="E73" s="53"/>
      <c r="F73" s="14">
        <f>306.4+40</f>
        <v>346.4</v>
      </c>
      <c r="G73" s="12"/>
    </row>
    <row r="74" spans="1:7" ht="12.6" customHeight="1" x14ac:dyDescent="0.2">
      <c r="A74" s="242">
        <v>40</v>
      </c>
      <c r="B74" s="240" t="s">
        <v>15</v>
      </c>
      <c r="C74" s="22">
        <v>229.6</v>
      </c>
      <c r="D74" s="22"/>
      <c r="E74" s="22"/>
      <c r="F74" s="22">
        <v>229.6</v>
      </c>
      <c r="G74" s="12"/>
    </row>
    <row r="75" spans="1:7" ht="12.6" customHeight="1" x14ac:dyDescent="0.2">
      <c r="A75" s="243"/>
      <c r="B75" s="241"/>
      <c r="C75" s="14">
        <f t="shared" si="0"/>
        <v>249.9</v>
      </c>
      <c r="D75" s="14"/>
      <c r="E75" s="53"/>
      <c r="F75" s="14">
        <f>229.6+20.3</f>
        <v>249.9</v>
      </c>
      <c r="G75" s="12"/>
    </row>
    <row r="76" spans="1:7" ht="12.6" customHeight="1" x14ac:dyDescent="0.2">
      <c r="A76" s="242">
        <v>41</v>
      </c>
      <c r="B76" s="240" t="s">
        <v>212</v>
      </c>
      <c r="C76" s="22">
        <v>230</v>
      </c>
      <c r="D76" s="22"/>
      <c r="E76" s="22"/>
      <c r="F76" s="22">
        <v>230</v>
      </c>
      <c r="G76" s="12"/>
    </row>
    <row r="77" spans="1:7" ht="12.6" customHeight="1" x14ac:dyDescent="0.2">
      <c r="A77" s="243"/>
      <c r="B77" s="241"/>
      <c r="C77" s="14">
        <f t="shared" si="0"/>
        <v>266</v>
      </c>
      <c r="D77" s="14"/>
      <c r="E77" s="53"/>
      <c r="F77" s="14">
        <f>230+36</f>
        <v>266</v>
      </c>
      <c r="G77" s="12"/>
    </row>
    <row r="78" spans="1:7" ht="12.6" customHeight="1" x14ac:dyDescent="0.2">
      <c r="A78" s="50">
        <v>42</v>
      </c>
      <c r="B78" s="58" t="s">
        <v>147</v>
      </c>
      <c r="C78" s="20">
        <f t="shared" si="0"/>
        <v>12</v>
      </c>
      <c r="D78" s="20"/>
      <c r="E78" s="52"/>
      <c r="F78" s="20">
        <v>12</v>
      </c>
      <c r="G78" s="12"/>
    </row>
    <row r="79" spans="1:7" ht="12.6" customHeight="1" x14ac:dyDescent="0.2">
      <c r="A79" s="50">
        <v>43</v>
      </c>
      <c r="B79" s="55" t="s">
        <v>213</v>
      </c>
      <c r="C79" s="20">
        <f t="shared" si="0"/>
        <v>13.2</v>
      </c>
      <c r="D79" s="20">
        <v>13.2</v>
      </c>
      <c r="E79" s="52"/>
      <c r="F79" s="20"/>
      <c r="G79" s="12"/>
    </row>
    <row r="80" spans="1:7" x14ac:dyDescent="0.2">
      <c r="A80" s="50">
        <v>44</v>
      </c>
      <c r="B80" s="59" t="s">
        <v>3</v>
      </c>
      <c r="C80" s="20">
        <f t="shared" si="0"/>
        <v>22.9</v>
      </c>
      <c r="D80" s="20"/>
      <c r="E80" s="52">
        <v>22.9</v>
      </c>
      <c r="F80" s="20"/>
      <c r="G80" s="12"/>
    </row>
    <row r="81" spans="1:7" ht="25.5" x14ac:dyDescent="0.2">
      <c r="A81" s="50">
        <v>45</v>
      </c>
      <c r="B81" s="55" t="s">
        <v>8</v>
      </c>
      <c r="C81" s="20">
        <f t="shared" si="0"/>
        <v>13.4</v>
      </c>
      <c r="D81" s="20">
        <v>0.3</v>
      </c>
      <c r="E81" s="52">
        <v>13.1</v>
      </c>
      <c r="F81" s="20"/>
      <c r="G81" s="12"/>
    </row>
    <row r="82" spans="1:7" ht="12.6" customHeight="1" x14ac:dyDescent="0.2">
      <c r="A82" s="50">
        <v>46</v>
      </c>
      <c r="B82" s="55" t="s">
        <v>4</v>
      </c>
      <c r="C82" s="20">
        <f t="shared" si="0"/>
        <v>2.9</v>
      </c>
      <c r="D82" s="20"/>
      <c r="E82" s="52">
        <v>2.9</v>
      </c>
      <c r="F82" s="20"/>
      <c r="G82" s="12"/>
    </row>
    <row r="83" spans="1:7" ht="12.6" customHeight="1" x14ac:dyDescent="0.2">
      <c r="A83" s="50">
        <v>47</v>
      </c>
      <c r="B83" s="55" t="s">
        <v>5</v>
      </c>
      <c r="C83" s="20">
        <f t="shared" si="0"/>
        <v>4.9000000000000004</v>
      </c>
      <c r="D83" s="20">
        <v>2.7</v>
      </c>
      <c r="E83" s="52">
        <v>2.2000000000000002</v>
      </c>
      <c r="F83" s="20"/>
      <c r="G83" s="12"/>
    </row>
    <row r="84" spans="1:7" ht="12.6" customHeight="1" x14ac:dyDescent="0.2">
      <c r="A84" s="50">
        <v>48</v>
      </c>
      <c r="B84" s="55" t="s">
        <v>7</v>
      </c>
      <c r="C84" s="20">
        <f t="shared" si="0"/>
        <v>11.2</v>
      </c>
      <c r="D84" s="20">
        <v>3</v>
      </c>
      <c r="E84" s="52">
        <v>8.1999999999999993</v>
      </c>
      <c r="F84" s="20"/>
      <c r="G84" s="12"/>
    </row>
    <row r="85" spans="1:7" ht="12.6" customHeight="1" x14ac:dyDescent="0.2">
      <c r="A85" s="50">
        <v>49</v>
      </c>
      <c r="B85" s="55" t="s">
        <v>6</v>
      </c>
      <c r="C85" s="20">
        <f t="shared" si="0"/>
        <v>1.6</v>
      </c>
      <c r="D85" s="20">
        <v>0.6</v>
      </c>
      <c r="E85" s="52">
        <v>1</v>
      </c>
      <c r="F85" s="20"/>
      <c r="G85" s="12"/>
    </row>
    <row r="86" spans="1:7" ht="12.6" customHeight="1" x14ac:dyDescent="0.2">
      <c r="A86" s="50">
        <v>50</v>
      </c>
      <c r="B86" s="55" t="s">
        <v>9</v>
      </c>
      <c r="C86" s="20">
        <f t="shared" si="0"/>
        <v>3.4</v>
      </c>
      <c r="D86" s="20"/>
      <c r="E86" s="52">
        <v>3.4</v>
      </c>
      <c r="F86" s="20"/>
      <c r="G86" s="12"/>
    </row>
    <row r="87" spans="1:7" ht="12.6" customHeight="1" x14ac:dyDescent="0.2">
      <c r="A87" s="50">
        <v>51</v>
      </c>
      <c r="B87" s="60" t="s">
        <v>10</v>
      </c>
      <c r="C87" s="20">
        <f t="shared" si="0"/>
        <v>0.6</v>
      </c>
      <c r="D87" s="20"/>
      <c r="E87" s="52">
        <v>0.6</v>
      </c>
      <c r="F87" s="20"/>
      <c r="G87" s="12"/>
    </row>
    <row r="88" spans="1:7" ht="12.6" customHeight="1" x14ac:dyDescent="0.2">
      <c r="A88" s="50">
        <v>52</v>
      </c>
      <c r="B88" s="55" t="s">
        <v>12</v>
      </c>
      <c r="C88" s="20">
        <f t="shared" si="0"/>
        <v>1.1000000000000001</v>
      </c>
      <c r="D88" s="20">
        <v>0.1</v>
      </c>
      <c r="E88" s="52">
        <v>1</v>
      </c>
      <c r="F88" s="20"/>
      <c r="G88" s="12"/>
    </row>
    <row r="89" spans="1:7" ht="12.6" customHeight="1" x14ac:dyDescent="0.2">
      <c r="A89" s="50">
        <v>53</v>
      </c>
      <c r="B89" s="55" t="s">
        <v>11</v>
      </c>
      <c r="C89" s="20">
        <f t="shared" si="0"/>
        <v>1.2</v>
      </c>
      <c r="D89" s="20">
        <v>0.6</v>
      </c>
      <c r="E89" s="52">
        <v>0.6</v>
      </c>
      <c r="F89" s="20"/>
      <c r="G89" s="12"/>
    </row>
    <row r="90" spans="1:7" ht="12.6" customHeight="1" x14ac:dyDescent="0.2">
      <c r="A90" s="50">
        <v>54</v>
      </c>
      <c r="B90" s="55" t="s">
        <v>13</v>
      </c>
      <c r="C90" s="20">
        <f t="shared" si="0"/>
        <v>3.3</v>
      </c>
      <c r="D90" s="20">
        <v>2</v>
      </c>
      <c r="E90" s="52">
        <v>1.3</v>
      </c>
      <c r="F90" s="20"/>
      <c r="G90" s="12"/>
    </row>
    <row r="91" spans="1:7" ht="12.6" customHeight="1" x14ac:dyDescent="0.2">
      <c r="A91" s="50">
        <v>55</v>
      </c>
      <c r="B91" s="55" t="s">
        <v>14</v>
      </c>
      <c r="C91" s="20">
        <f t="shared" si="0"/>
        <v>0.5</v>
      </c>
      <c r="D91" s="20"/>
      <c r="E91" s="52">
        <v>0.5</v>
      </c>
      <c r="F91" s="20"/>
      <c r="G91" s="12"/>
    </row>
    <row r="92" spans="1:7" ht="12.6" customHeight="1" x14ac:dyDescent="0.2">
      <c r="A92" s="229">
        <v>56</v>
      </c>
      <c r="B92" s="227" t="s">
        <v>214</v>
      </c>
      <c r="C92" s="61">
        <v>2083</v>
      </c>
      <c r="D92" s="61">
        <v>259.10000000000008</v>
      </c>
      <c r="E92" s="62">
        <v>148.69999999999999</v>
      </c>
      <c r="F92" s="61">
        <v>1675.1999999999998</v>
      </c>
      <c r="G92" s="12"/>
    </row>
    <row r="93" spans="1:7" x14ac:dyDescent="0.2">
      <c r="A93" s="230"/>
      <c r="B93" s="228"/>
      <c r="C93" s="63">
        <v>2157.5</v>
      </c>
      <c r="D93" s="63">
        <v>279.50000000000006</v>
      </c>
      <c r="E93" s="63">
        <v>153.59999999999997</v>
      </c>
      <c r="F93" s="63">
        <v>1724.4</v>
      </c>
      <c r="G93" s="12"/>
    </row>
    <row r="94" spans="1:7" x14ac:dyDescent="0.2">
      <c r="E94" s="64"/>
    </row>
    <row r="95" spans="1:7" x14ac:dyDescent="0.2">
      <c r="A95" s="235" t="s">
        <v>215</v>
      </c>
      <c r="B95" s="235"/>
      <c r="C95" s="235"/>
      <c r="D95" s="235"/>
      <c r="E95" s="235"/>
      <c r="F95" s="235"/>
    </row>
    <row r="99" spans="2:2" x14ac:dyDescent="0.2">
      <c r="B99" s="65"/>
    </row>
  </sheetData>
  <mergeCells count="66">
    <mergeCell ref="B76:B77"/>
    <mergeCell ref="A76:A77"/>
    <mergeCell ref="B64:B65"/>
    <mergeCell ref="A64:A65"/>
    <mergeCell ref="B70:B71"/>
    <mergeCell ref="A70:A71"/>
    <mergeCell ref="B72:B73"/>
    <mergeCell ref="A72:A73"/>
    <mergeCell ref="B59:B60"/>
    <mergeCell ref="A59:A60"/>
    <mergeCell ref="B61:B62"/>
    <mergeCell ref="A61:A62"/>
    <mergeCell ref="B74:B75"/>
    <mergeCell ref="A74:A75"/>
    <mergeCell ref="B52:B53"/>
    <mergeCell ref="A52:A53"/>
    <mergeCell ref="B55:B56"/>
    <mergeCell ref="A55:A56"/>
    <mergeCell ref="B57:B58"/>
    <mergeCell ref="A57:A58"/>
    <mergeCell ref="B45:B46"/>
    <mergeCell ref="A45:A46"/>
    <mergeCell ref="B47:B48"/>
    <mergeCell ref="A47:A48"/>
    <mergeCell ref="B50:B51"/>
    <mergeCell ref="A50:A51"/>
    <mergeCell ref="B38:B39"/>
    <mergeCell ref="A38:A39"/>
    <mergeCell ref="B40:B41"/>
    <mergeCell ref="A40:A41"/>
    <mergeCell ref="B43:B44"/>
    <mergeCell ref="A43:A44"/>
    <mergeCell ref="B32:B33"/>
    <mergeCell ref="A32:A33"/>
    <mergeCell ref="B34:B35"/>
    <mergeCell ref="A34:A35"/>
    <mergeCell ref="B36:B37"/>
    <mergeCell ref="A36:A37"/>
    <mergeCell ref="B25:B26"/>
    <mergeCell ref="A25:A26"/>
    <mergeCell ref="B28:B29"/>
    <mergeCell ref="A28:A29"/>
    <mergeCell ref="B30:B31"/>
    <mergeCell ref="A30:A31"/>
    <mergeCell ref="B17:B18"/>
    <mergeCell ref="A17:A18"/>
    <mergeCell ref="B19:B20"/>
    <mergeCell ref="A19:A20"/>
    <mergeCell ref="B21:B22"/>
    <mergeCell ref="A21:A22"/>
    <mergeCell ref="B92:B93"/>
    <mergeCell ref="A92:A93"/>
    <mergeCell ref="D6:F6"/>
    <mergeCell ref="B1:F1"/>
    <mergeCell ref="A95:F95"/>
    <mergeCell ref="E2:F2"/>
    <mergeCell ref="A4:F4"/>
    <mergeCell ref="A6:A7"/>
    <mergeCell ref="B6:B7"/>
    <mergeCell ref="C6:C7"/>
    <mergeCell ref="B10:B11"/>
    <mergeCell ref="A10:A11"/>
    <mergeCell ref="B13:B14"/>
    <mergeCell ref="A13:A14"/>
    <mergeCell ref="B15:B16"/>
    <mergeCell ref="A15:A16"/>
  </mergeCells>
  <pageMargins left="0.51181102362204722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9"/>
  <sheetViews>
    <sheetView tabSelected="1" zoomScaleNormal="100" workbookViewId="0">
      <selection activeCell="M377" sqref="M377"/>
    </sheetView>
  </sheetViews>
  <sheetFormatPr defaultColWidth="9.140625" defaultRowHeight="12.75" x14ac:dyDescent="0.2"/>
  <cols>
    <col min="1" max="1" width="5.85546875" style="66" customWidth="1"/>
    <col min="2" max="2" width="6.7109375" style="67" customWidth="1"/>
    <col min="3" max="3" width="51.28515625" style="9" customWidth="1"/>
    <col min="4" max="4" width="11.42578125" style="68" customWidth="1"/>
    <col min="5" max="5" width="9.7109375" style="9" customWidth="1"/>
    <col min="6" max="6" width="11" style="9" customWidth="1"/>
    <col min="7" max="16384" width="9.140625" style="2"/>
  </cols>
  <sheetData>
    <row r="1" spans="1:6" ht="15.75" customHeight="1" x14ac:dyDescent="0.25">
      <c r="C1" s="234" t="s">
        <v>871</v>
      </c>
      <c r="D1" s="234"/>
      <c r="E1" s="234"/>
      <c r="F1" s="234"/>
    </row>
    <row r="2" spans="1:6" ht="14.25" customHeight="1" x14ac:dyDescent="0.2">
      <c r="B2" s="68"/>
      <c r="E2" s="298" t="s">
        <v>115</v>
      </c>
      <c r="F2" s="298"/>
    </row>
    <row r="3" spans="1:6" ht="15.75" x14ac:dyDescent="0.2">
      <c r="B3" s="68"/>
      <c r="E3" s="69"/>
      <c r="F3" s="69"/>
    </row>
    <row r="4" spans="1:6" ht="25.5" customHeight="1" x14ac:dyDescent="0.2">
      <c r="A4" s="299" t="s">
        <v>448</v>
      </c>
      <c r="B4" s="299"/>
      <c r="C4" s="299"/>
      <c r="D4" s="299"/>
      <c r="E4" s="299"/>
      <c r="F4" s="299"/>
    </row>
    <row r="5" spans="1:6" x14ac:dyDescent="0.2">
      <c r="A5" s="71"/>
      <c r="B5" s="70"/>
      <c r="C5" s="72"/>
      <c r="D5" s="70"/>
      <c r="E5" s="70"/>
      <c r="F5" s="70"/>
    </row>
    <row r="6" spans="1:6" x14ac:dyDescent="0.2">
      <c r="B6" s="68"/>
      <c r="E6" s="66"/>
      <c r="F6" s="73" t="s">
        <v>129</v>
      </c>
    </row>
    <row r="7" spans="1:6" ht="43.5" customHeight="1" x14ac:dyDescent="0.2">
      <c r="A7" s="74" t="s">
        <v>118</v>
      </c>
      <c r="B7" s="75" t="s">
        <v>358</v>
      </c>
      <c r="C7" s="76" t="s">
        <v>16</v>
      </c>
      <c r="D7" s="75" t="s">
        <v>55</v>
      </c>
      <c r="E7" s="48" t="s">
        <v>17</v>
      </c>
      <c r="F7" s="48" t="s">
        <v>29</v>
      </c>
    </row>
    <row r="8" spans="1:6" x14ac:dyDescent="0.2">
      <c r="A8" s="77">
        <v>1</v>
      </c>
      <c r="B8" s="78" t="s">
        <v>18</v>
      </c>
      <c r="C8" s="76">
        <v>3</v>
      </c>
      <c r="D8" s="75">
        <v>4</v>
      </c>
      <c r="E8" s="48">
        <v>5</v>
      </c>
      <c r="F8" s="48">
        <v>6</v>
      </c>
    </row>
    <row r="9" spans="1:6" x14ac:dyDescent="0.2">
      <c r="A9" s="262">
        <v>1</v>
      </c>
      <c r="B9" s="268" t="s">
        <v>56</v>
      </c>
      <c r="C9" s="302" t="s">
        <v>57</v>
      </c>
      <c r="D9" s="300"/>
      <c r="E9" s="81">
        <v>16020.399999999998</v>
      </c>
      <c r="F9" s="81">
        <v>11114.6</v>
      </c>
    </row>
    <row r="10" spans="1:6" ht="20.100000000000001" customHeight="1" x14ac:dyDescent="0.2">
      <c r="A10" s="263"/>
      <c r="B10" s="269"/>
      <c r="C10" s="303"/>
      <c r="D10" s="301"/>
      <c r="E10" s="82">
        <v>16354.5</v>
      </c>
      <c r="F10" s="82">
        <v>11184.099999999999</v>
      </c>
    </row>
    <row r="11" spans="1:6" ht="20.100000000000001" customHeight="1" x14ac:dyDescent="0.2">
      <c r="A11" s="262">
        <v>2</v>
      </c>
      <c r="B11" s="268"/>
      <c r="C11" s="285" t="s">
        <v>165</v>
      </c>
      <c r="D11" s="252" t="s">
        <v>58</v>
      </c>
      <c r="E11" s="22">
        <v>480.6</v>
      </c>
      <c r="F11" s="22">
        <v>387.1</v>
      </c>
    </row>
    <row r="12" spans="1:6" ht="12.6" customHeight="1" x14ac:dyDescent="0.2">
      <c r="A12" s="263"/>
      <c r="B12" s="269"/>
      <c r="C12" s="286"/>
      <c r="D12" s="253"/>
      <c r="E12" s="84">
        <v>481.29999999999995</v>
      </c>
      <c r="F12" s="84">
        <v>400.09999999999997</v>
      </c>
    </row>
    <row r="13" spans="1:6" ht="12.6" customHeight="1" x14ac:dyDescent="0.2">
      <c r="A13" s="85">
        <v>3</v>
      </c>
      <c r="B13" s="86"/>
      <c r="C13" s="58" t="s">
        <v>156</v>
      </c>
      <c r="D13" s="86" t="s">
        <v>58</v>
      </c>
      <c r="E13" s="87">
        <v>522.20000000000005</v>
      </c>
      <c r="F13" s="87">
        <v>423</v>
      </c>
    </row>
    <row r="14" spans="1:6" ht="12.6" customHeight="1" x14ac:dyDescent="0.2">
      <c r="A14" s="262">
        <v>4</v>
      </c>
      <c r="B14" s="252"/>
      <c r="C14" s="285" t="s">
        <v>157</v>
      </c>
      <c r="D14" s="252" t="s">
        <v>58</v>
      </c>
      <c r="E14" s="22">
        <v>480.8</v>
      </c>
      <c r="F14" s="22">
        <v>383.8</v>
      </c>
    </row>
    <row r="15" spans="1:6" ht="12.6" customHeight="1" x14ac:dyDescent="0.2">
      <c r="A15" s="263"/>
      <c r="B15" s="253"/>
      <c r="C15" s="286"/>
      <c r="D15" s="253"/>
      <c r="E15" s="84">
        <v>486.8</v>
      </c>
      <c r="F15" s="84">
        <v>362.79999999999995</v>
      </c>
    </row>
    <row r="16" spans="1:6" ht="12.6" customHeight="1" x14ac:dyDescent="0.2">
      <c r="A16" s="85">
        <v>5</v>
      </c>
      <c r="B16" s="86"/>
      <c r="C16" s="58" t="s">
        <v>161</v>
      </c>
      <c r="D16" s="86" t="s">
        <v>58</v>
      </c>
      <c r="E16" s="87">
        <v>482.9</v>
      </c>
      <c r="F16" s="87">
        <v>384.9</v>
      </c>
    </row>
    <row r="17" spans="1:6" ht="12.6" customHeight="1" x14ac:dyDescent="0.2">
      <c r="A17" s="262">
        <v>6</v>
      </c>
      <c r="B17" s="252"/>
      <c r="C17" s="285" t="s">
        <v>158</v>
      </c>
      <c r="D17" s="252" t="s">
        <v>58</v>
      </c>
      <c r="E17" s="22">
        <v>503.1</v>
      </c>
      <c r="F17" s="22">
        <v>403.4</v>
      </c>
    </row>
    <row r="18" spans="1:6" ht="12.6" customHeight="1" x14ac:dyDescent="0.2">
      <c r="A18" s="263"/>
      <c r="B18" s="253"/>
      <c r="C18" s="286"/>
      <c r="D18" s="253"/>
      <c r="E18" s="84">
        <v>505.20000000000005</v>
      </c>
      <c r="F18" s="84">
        <v>401.40000000000003</v>
      </c>
    </row>
    <row r="19" spans="1:6" ht="12.6" customHeight="1" x14ac:dyDescent="0.2">
      <c r="A19" s="262">
        <v>7</v>
      </c>
      <c r="B19" s="252"/>
      <c r="C19" s="285" t="s">
        <v>159</v>
      </c>
      <c r="D19" s="252" t="s">
        <v>58</v>
      </c>
      <c r="E19" s="22">
        <v>581.79999999999995</v>
      </c>
      <c r="F19" s="22">
        <v>474.6</v>
      </c>
    </row>
    <row r="20" spans="1:6" ht="12.6" customHeight="1" x14ac:dyDescent="0.2">
      <c r="A20" s="263"/>
      <c r="B20" s="253"/>
      <c r="C20" s="286"/>
      <c r="D20" s="253"/>
      <c r="E20" s="84">
        <v>584.69999999999993</v>
      </c>
      <c r="F20" s="84">
        <v>477.5</v>
      </c>
    </row>
    <row r="21" spans="1:6" ht="12.6" customHeight="1" x14ac:dyDescent="0.2">
      <c r="A21" s="262">
        <v>8</v>
      </c>
      <c r="B21" s="252"/>
      <c r="C21" s="285" t="s">
        <v>160</v>
      </c>
      <c r="D21" s="252" t="s">
        <v>58</v>
      </c>
      <c r="E21" s="22">
        <v>546.70000000000005</v>
      </c>
      <c r="F21" s="22">
        <v>432.3</v>
      </c>
    </row>
    <row r="22" spans="1:6" ht="12.6" customHeight="1" x14ac:dyDescent="0.2">
      <c r="A22" s="263"/>
      <c r="B22" s="253"/>
      <c r="C22" s="286"/>
      <c r="D22" s="253"/>
      <c r="E22" s="84">
        <v>547.40000000000009</v>
      </c>
      <c r="F22" s="84">
        <v>433</v>
      </c>
    </row>
    <row r="23" spans="1:6" ht="12.6" customHeight="1" x14ac:dyDescent="0.2">
      <c r="A23" s="262">
        <v>9</v>
      </c>
      <c r="B23" s="252"/>
      <c r="C23" s="260" t="s">
        <v>184</v>
      </c>
      <c r="D23" s="252" t="s">
        <v>59</v>
      </c>
      <c r="E23" s="22">
        <v>476.7</v>
      </c>
      <c r="F23" s="22">
        <v>377.6</v>
      </c>
    </row>
    <row r="24" spans="1:6" ht="12.6" customHeight="1" x14ac:dyDescent="0.2">
      <c r="A24" s="263"/>
      <c r="B24" s="253"/>
      <c r="C24" s="261"/>
      <c r="D24" s="253"/>
      <c r="E24" s="84">
        <v>478.50000000000006</v>
      </c>
      <c r="F24" s="84">
        <v>372.7</v>
      </c>
    </row>
    <row r="25" spans="1:6" ht="12.6" customHeight="1" x14ac:dyDescent="0.2">
      <c r="A25" s="262">
        <v>10</v>
      </c>
      <c r="B25" s="252"/>
      <c r="C25" s="285" t="s">
        <v>164</v>
      </c>
      <c r="D25" s="252" t="s">
        <v>60</v>
      </c>
      <c r="E25" s="22">
        <v>487.8</v>
      </c>
      <c r="F25" s="22">
        <v>335.7</v>
      </c>
    </row>
    <row r="26" spans="1:6" ht="12.6" customHeight="1" x14ac:dyDescent="0.2">
      <c r="A26" s="263"/>
      <c r="B26" s="253"/>
      <c r="C26" s="286"/>
      <c r="D26" s="253"/>
      <c r="E26" s="84">
        <v>492.1</v>
      </c>
      <c r="F26" s="84">
        <v>337</v>
      </c>
    </row>
    <row r="27" spans="1:6" ht="12.6" customHeight="1" x14ac:dyDescent="0.2">
      <c r="A27" s="262">
        <v>11</v>
      </c>
      <c r="B27" s="252"/>
      <c r="C27" s="285" t="s">
        <v>46</v>
      </c>
      <c r="D27" s="256" t="s">
        <v>119</v>
      </c>
      <c r="E27" s="22">
        <v>448.4</v>
      </c>
      <c r="F27" s="22">
        <v>281.39999999999998</v>
      </c>
    </row>
    <row r="28" spans="1:6" x14ac:dyDescent="0.2">
      <c r="A28" s="263"/>
      <c r="B28" s="253"/>
      <c r="C28" s="286"/>
      <c r="D28" s="257"/>
      <c r="E28" s="84">
        <v>455.4</v>
      </c>
      <c r="F28" s="84">
        <v>286.2</v>
      </c>
    </row>
    <row r="29" spans="1:6" x14ac:dyDescent="0.2">
      <c r="A29" s="262">
        <v>12</v>
      </c>
      <c r="B29" s="252"/>
      <c r="C29" s="260" t="s">
        <v>134</v>
      </c>
      <c r="D29" s="252" t="s">
        <v>60</v>
      </c>
      <c r="E29" s="22">
        <v>1098.7</v>
      </c>
      <c r="F29" s="22">
        <v>791.5</v>
      </c>
    </row>
    <row r="30" spans="1:6" ht="12.6" customHeight="1" x14ac:dyDescent="0.2">
      <c r="A30" s="263"/>
      <c r="B30" s="253"/>
      <c r="C30" s="261"/>
      <c r="D30" s="253"/>
      <c r="E30" s="84">
        <v>1092.7</v>
      </c>
      <c r="F30" s="84">
        <v>784.1</v>
      </c>
    </row>
    <row r="31" spans="1:6" ht="12.6" customHeight="1" x14ac:dyDescent="0.2">
      <c r="A31" s="262">
        <v>13</v>
      </c>
      <c r="B31" s="252"/>
      <c r="C31" s="260" t="s">
        <v>135</v>
      </c>
      <c r="D31" s="252" t="s">
        <v>60</v>
      </c>
      <c r="E31" s="22">
        <v>432.9</v>
      </c>
      <c r="F31" s="22">
        <v>304</v>
      </c>
    </row>
    <row r="32" spans="1:6" ht="12.6" customHeight="1" x14ac:dyDescent="0.2">
      <c r="A32" s="263"/>
      <c r="B32" s="253"/>
      <c r="C32" s="261"/>
      <c r="D32" s="253"/>
      <c r="E32" s="84">
        <v>447.79999999999995</v>
      </c>
      <c r="F32" s="84">
        <v>313.7</v>
      </c>
    </row>
    <row r="33" spans="1:6" ht="12.6" customHeight="1" x14ac:dyDescent="0.2">
      <c r="A33" s="85">
        <v>14</v>
      </c>
      <c r="B33" s="86"/>
      <c r="C33" s="90" t="s">
        <v>40</v>
      </c>
      <c r="D33" s="86" t="s">
        <v>60</v>
      </c>
      <c r="E33" s="87">
        <v>1008.9000000000001</v>
      </c>
      <c r="F33" s="87">
        <v>714.6</v>
      </c>
    </row>
    <row r="34" spans="1:6" ht="12.6" customHeight="1" x14ac:dyDescent="0.2">
      <c r="A34" s="262">
        <v>15</v>
      </c>
      <c r="B34" s="252"/>
      <c r="C34" s="285" t="s">
        <v>137</v>
      </c>
      <c r="D34" s="252" t="s">
        <v>60</v>
      </c>
      <c r="E34" s="22">
        <v>730.4</v>
      </c>
      <c r="F34" s="22">
        <v>474.5</v>
      </c>
    </row>
    <row r="35" spans="1:6" ht="12.6" customHeight="1" x14ac:dyDescent="0.2">
      <c r="A35" s="263"/>
      <c r="B35" s="253"/>
      <c r="C35" s="286"/>
      <c r="D35" s="253"/>
      <c r="E35" s="84">
        <v>733.19999999999993</v>
      </c>
      <c r="F35" s="84">
        <v>481.3</v>
      </c>
    </row>
    <row r="36" spans="1:6" ht="12.6" customHeight="1" x14ac:dyDescent="0.2">
      <c r="A36" s="262">
        <v>16</v>
      </c>
      <c r="B36" s="252"/>
      <c r="C36" s="260" t="s">
        <v>162</v>
      </c>
      <c r="D36" s="252" t="s">
        <v>61</v>
      </c>
      <c r="E36" s="22"/>
      <c r="F36" s="22">
        <v>437.3</v>
      </c>
    </row>
    <row r="37" spans="1:6" ht="12.6" customHeight="1" x14ac:dyDescent="0.2">
      <c r="A37" s="263"/>
      <c r="B37" s="253"/>
      <c r="C37" s="261"/>
      <c r="D37" s="253"/>
      <c r="E37" s="87">
        <v>675.80000000000007</v>
      </c>
      <c r="F37" s="84">
        <v>441.29999999999995</v>
      </c>
    </row>
    <row r="38" spans="1:6" ht="12.6" customHeight="1" x14ac:dyDescent="0.2">
      <c r="A38" s="262">
        <v>17</v>
      </c>
      <c r="B38" s="252"/>
      <c r="C38" s="285" t="s">
        <v>163</v>
      </c>
      <c r="D38" s="252" t="s">
        <v>61</v>
      </c>
      <c r="E38" s="22">
        <v>507.1</v>
      </c>
      <c r="F38" s="22">
        <v>341</v>
      </c>
    </row>
    <row r="39" spans="1:6" ht="12.6" customHeight="1" x14ac:dyDescent="0.2">
      <c r="A39" s="263"/>
      <c r="B39" s="253"/>
      <c r="C39" s="286"/>
      <c r="D39" s="253"/>
      <c r="E39" s="84">
        <v>509.6</v>
      </c>
      <c r="F39" s="84">
        <v>341.8</v>
      </c>
    </row>
    <row r="40" spans="1:6" ht="12.6" customHeight="1" x14ac:dyDescent="0.2">
      <c r="A40" s="262">
        <v>18</v>
      </c>
      <c r="B40" s="252"/>
      <c r="C40" s="260" t="s">
        <v>120</v>
      </c>
      <c r="D40" s="252" t="s">
        <v>61</v>
      </c>
      <c r="E40" s="22">
        <v>514.70000000000005</v>
      </c>
      <c r="F40" s="22">
        <v>339.5</v>
      </c>
    </row>
    <row r="41" spans="1:6" ht="12.6" customHeight="1" x14ac:dyDescent="0.2">
      <c r="A41" s="263"/>
      <c r="B41" s="253"/>
      <c r="C41" s="261"/>
      <c r="D41" s="253"/>
      <c r="E41" s="84">
        <v>516.4</v>
      </c>
      <c r="F41" s="84">
        <v>356.2</v>
      </c>
    </row>
    <row r="42" spans="1:6" ht="12.6" customHeight="1" x14ac:dyDescent="0.2">
      <c r="A42" s="85">
        <v>19</v>
      </c>
      <c r="B42" s="86"/>
      <c r="C42" s="90" t="s">
        <v>41</v>
      </c>
      <c r="D42" s="86" t="s">
        <v>61</v>
      </c>
      <c r="E42" s="87">
        <v>341.40000000000003</v>
      </c>
      <c r="F42" s="87">
        <v>233.4</v>
      </c>
    </row>
    <row r="43" spans="1:6" ht="12.6" customHeight="1" x14ac:dyDescent="0.2">
      <c r="A43" s="262">
        <v>20</v>
      </c>
      <c r="B43" s="252"/>
      <c r="C43" s="260" t="s">
        <v>136</v>
      </c>
      <c r="D43" s="252" t="s">
        <v>61</v>
      </c>
      <c r="E43" s="22">
        <v>903</v>
      </c>
      <c r="F43" s="22">
        <v>621.6</v>
      </c>
    </row>
    <row r="44" spans="1:6" ht="12.6" customHeight="1" x14ac:dyDescent="0.2">
      <c r="A44" s="263"/>
      <c r="B44" s="253"/>
      <c r="C44" s="261"/>
      <c r="D44" s="253"/>
      <c r="E44" s="84">
        <v>906</v>
      </c>
      <c r="F44" s="84">
        <v>624.5</v>
      </c>
    </row>
    <row r="45" spans="1:6" ht="12.6" customHeight="1" x14ac:dyDescent="0.2">
      <c r="A45" s="85">
        <v>21</v>
      </c>
      <c r="B45" s="86"/>
      <c r="C45" s="90" t="s">
        <v>146</v>
      </c>
      <c r="D45" s="86" t="s">
        <v>61</v>
      </c>
      <c r="E45" s="87">
        <v>134.89999999999998</v>
      </c>
      <c r="F45" s="87">
        <v>93</v>
      </c>
    </row>
    <row r="46" spans="1:6" ht="12.6" customHeight="1" x14ac:dyDescent="0.2">
      <c r="A46" s="262">
        <v>22</v>
      </c>
      <c r="B46" s="252"/>
      <c r="C46" s="260" t="s">
        <v>42</v>
      </c>
      <c r="D46" s="252" t="s">
        <v>61</v>
      </c>
      <c r="E46" s="87"/>
      <c r="F46" s="22">
        <v>226.4</v>
      </c>
    </row>
    <row r="47" spans="1:6" ht="12.6" customHeight="1" x14ac:dyDescent="0.2">
      <c r="A47" s="263"/>
      <c r="B47" s="253"/>
      <c r="C47" s="261"/>
      <c r="D47" s="253"/>
      <c r="E47" s="87">
        <v>291.7</v>
      </c>
      <c r="F47" s="84">
        <v>217.4</v>
      </c>
    </row>
    <row r="48" spans="1:6" ht="27" customHeight="1" x14ac:dyDescent="0.2">
      <c r="A48" s="262">
        <v>23</v>
      </c>
      <c r="B48" s="252"/>
      <c r="C48" s="260" t="s">
        <v>111</v>
      </c>
      <c r="D48" s="256" t="s">
        <v>351</v>
      </c>
      <c r="E48" s="87"/>
      <c r="F48" s="22">
        <v>373.9</v>
      </c>
    </row>
    <row r="49" spans="1:6" ht="25.5" customHeight="1" x14ac:dyDescent="0.2">
      <c r="A49" s="263"/>
      <c r="B49" s="253"/>
      <c r="C49" s="261"/>
      <c r="D49" s="257"/>
      <c r="E49" s="87">
        <v>586.70000000000005</v>
      </c>
      <c r="F49" s="84">
        <v>421.90000000000003</v>
      </c>
    </row>
    <row r="50" spans="1:6" x14ac:dyDescent="0.2">
      <c r="A50" s="262">
        <v>24</v>
      </c>
      <c r="B50" s="252"/>
      <c r="C50" s="285" t="s">
        <v>357</v>
      </c>
      <c r="D50" s="256" t="s">
        <v>61</v>
      </c>
      <c r="E50" s="22">
        <v>0.3</v>
      </c>
      <c r="F50" s="87"/>
    </row>
    <row r="51" spans="1:6" ht="12.6" customHeight="1" x14ac:dyDescent="0.2">
      <c r="A51" s="263"/>
      <c r="B51" s="253"/>
      <c r="C51" s="286"/>
      <c r="D51" s="257"/>
      <c r="E51" s="84">
        <v>38.4</v>
      </c>
      <c r="F51" s="87"/>
    </row>
    <row r="52" spans="1:6" ht="12.6" customHeight="1" x14ac:dyDescent="0.2">
      <c r="A52" s="262">
        <v>25</v>
      </c>
      <c r="B52" s="252"/>
      <c r="C52" s="285" t="s">
        <v>54</v>
      </c>
      <c r="D52" s="252" t="s">
        <v>62</v>
      </c>
      <c r="E52" s="22">
        <v>366.1</v>
      </c>
      <c r="F52" s="22">
        <v>336.7</v>
      </c>
    </row>
    <row r="53" spans="1:6" ht="12.6" customHeight="1" x14ac:dyDescent="0.2">
      <c r="A53" s="263"/>
      <c r="B53" s="253"/>
      <c r="C53" s="286"/>
      <c r="D53" s="253"/>
      <c r="E53" s="84">
        <v>373.70000000000005</v>
      </c>
      <c r="F53" s="84">
        <v>344.20000000000005</v>
      </c>
    </row>
    <row r="54" spans="1:6" ht="12.6" customHeight="1" x14ac:dyDescent="0.2">
      <c r="A54" s="262">
        <v>26</v>
      </c>
      <c r="B54" s="252"/>
      <c r="C54" s="285" t="s">
        <v>47</v>
      </c>
      <c r="D54" s="83"/>
      <c r="E54" s="22"/>
      <c r="F54" s="22">
        <v>379.4</v>
      </c>
    </row>
    <row r="55" spans="1:6" ht="12.6" customHeight="1" x14ac:dyDescent="0.2">
      <c r="A55" s="283"/>
      <c r="B55" s="253"/>
      <c r="C55" s="286"/>
      <c r="D55" s="91" t="s">
        <v>62</v>
      </c>
      <c r="E55" s="87">
        <v>409.3</v>
      </c>
      <c r="F55" s="84">
        <v>376.40000000000003</v>
      </c>
    </row>
    <row r="56" spans="1:6" ht="12.6" customHeight="1" x14ac:dyDescent="0.2">
      <c r="A56" s="283"/>
      <c r="B56" s="252"/>
      <c r="C56" s="260" t="s">
        <v>653</v>
      </c>
      <c r="D56" s="92"/>
      <c r="E56" s="22">
        <v>11</v>
      </c>
      <c r="F56" s="84"/>
    </row>
    <row r="57" spans="1:6" ht="26.25" customHeight="1" x14ac:dyDescent="0.2">
      <c r="A57" s="263"/>
      <c r="B57" s="253"/>
      <c r="C57" s="261"/>
      <c r="D57" s="93"/>
      <c r="E57" s="84">
        <v>14</v>
      </c>
      <c r="F57" s="84"/>
    </row>
    <row r="58" spans="1:6" x14ac:dyDescent="0.2">
      <c r="A58" s="262">
        <v>27</v>
      </c>
      <c r="B58" s="252"/>
      <c r="C58" s="285" t="s">
        <v>48</v>
      </c>
      <c r="D58" s="252" t="s">
        <v>62</v>
      </c>
      <c r="E58" s="87"/>
      <c r="F58" s="22">
        <v>997</v>
      </c>
    </row>
    <row r="59" spans="1:6" ht="11.25" customHeight="1" x14ac:dyDescent="0.2">
      <c r="A59" s="263"/>
      <c r="B59" s="253"/>
      <c r="C59" s="286"/>
      <c r="D59" s="253"/>
      <c r="E59" s="87">
        <v>1036</v>
      </c>
      <c r="F59" s="84">
        <v>1002.4</v>
      </c>
    </row>
    <row r="60" spans="1:6" ht="12.6" customHeight="1" x14ac:dyDescent="0.2">
      <c r="A60" s="262">
        <v>28</v>
      </c>
      <c r="B60" s="252"/>
      <c r="C60" s="285" t="s">
        <v>133</v>
      </c>
      <c r="D60" s="256" t="s">
        <v>148</v>
      </c>
      <c r="E60" s="22">
        <v>180.2</v>
      </c>
      <c r="F60" s="22">
        <v>123.3</v>
      </c>
    </row>
    <row r="61" spans="1:6" x14ac:dyDescent="0.2">
      <c r="A61" s="283"/>
      <c r="B61" s="282"/>
      <c r="C61" s="286"/>
      <c r="D61" s="297"/>
      <c r="E61" s="84">
        <v>182.39999999999998</v>
      </c>
      <c r="F61" s="84">
        <v>123.8</v>
      </c>
    </row>
    <row r="62" spans="1:6" x14ac:dyDescent="0.2">
      <c r="A62" s="263"/>
      <c r="B62" s="253"/>
      <c r="C62" s="94" t="s">
        <v>643</v>
      </c>
      <c r="D62" s="257"/>
      <c r="E62" s="87">
        <v>30.2</v>
      </c>
      <c r="F62" s="87"/>
    </row>
    <row r="63" spans="1:6" ht="12.6" customHeight="1" x14ac:dyDescent="0.2">
      <c r="A63" s="85">
        <v>29</v>
      </c>
      <c r="B63" s="86"/>
      <c r="C63" s="94" t="s">
        <v>15</v>
      </c>
      <c r="D63" s="86" t="s">
        <v>58</v>
      </c>
      <c r="E63" s="87">
        <v>187</v>
      </c>
      <c r="F63" s="87">
        <v>146.10000000000002</v>
      </c>
    </row>
    <row r="64" spans="1:6" ht="12.6" customHeight="1" x14ac:dyDescent="0.2">
      <c r="A64" s="85">
        <v>30</v>
      </c>
      <c r="B64" s="86"/>
      <c r="C64" s="94" t="s">
        <v>19</v>
      </c>
      <c r="D64" s="86" t="s">
        <v>58</v>
      </c>
      <c r="E64" s="87">
        <v>197.89999999999998</v>
      </c>
      <c r="F64" s="87">
        <v>148.4</v>
      </c>
    </row>
    <row r="65" spans="1:6" ht="12.6" customHeight="1" x14ac:dyDescent="0.2">
      <c r="A65" s="262">
        <v>31</v>
      </c>
      <c r="B65" s="252"/>
      <c r="C65" s="260" t="s">
        <v>166</v>
      </c>
      <c r="D65" s="252"/>
      <c r="E65" s="22">
        <v>1406.4</v>
      </c>
      <c r="F65" s="22">
        <v>149.19999999999999</v>
      </c>
    </row>
    <row r="66" spans="1:6" ht="12.6" customHeight="1" x14ac:dyDescent="0.2">
      <c r="A66" s="263"/>
      <c r="B66" s="253"/>
      <c r="C66" s="261"/>
      <c r="D66" s="253"/>
      <c r="E66" s="95">
        <v>1648.2</v>
      </c>
      <c r="F66" s="95">
        <v>141</v>
      </c>
    </row>
    <row r="67" spans="1:6" ht="12.6" customHeight="1" x14ac:dyDescent="0.2">
      <c r="A67" s="274" t="s">
        <v>496</v>
      </c>
      <c r="B67" s="252"/>
      <c r="C67" s="285" t="s">
        <v>3</v>
      </c>
      <c r="D67" s="256" t="s">
        <v>138</v>
      </c>
      <c r="E67" s="22">
        <v>181.7</v>
      </c>
      <c r="F67" s="22">
        <v>149.19999999999999</v>
      </c>
    </row>
    <row r="68" spans="1:6" ht="15" customHeight="1" x14ac:dyDescent="0.2">
      <c r="A68" s="275"/>
      <c r="B68" s="253"/>
      <c r="C68" s="286"/>
      <c r="D68" s="257"/>
      <c r="E68" s="95">
        <v>173.5</v>
      </c>
      <c r="F68" s="95">
        <v>141</v>
      </c>
    </row>
    <row r="69" spans="1:6" ht="25.5" x14ac:dyDescent="0.2">
      <c r="A69" s="96" t="s">
        <v>497</v>
      </c>
      <c r="B69" s="86"/>
      <c r="C69" s="90" t="s">
        <v>594</v>
      </c>
      <c r="D69" s="97" t="s">
        <v>154</v>
      </c>
      <c r="E69" s="98">
        <v>95</v>
      </c>
      <c r="F69" s="87"/>
    </row>
    <row r="70" spans="1:6" ht="25.5" x14ac:dyDescent="0.2">
      <c r="A70" s="96" t="s">
        <v>498</v>
      </c>
      <c r="B70" s="86"/>
      <c r="C70" s="94" t="s">
        <v>281</v>
      </c>
      <c r="D70" s="86" t="s">
        <v>63</v>
      </c>
      <c r="E70" s="98">
        <v>50</v>
      </c>
      <c r="F70" s="87"/>
    </row>
    <row r="71" spans="1:6" ht="12.6" customHeight="1" x14ac:dyDescent="0.2">
      <c r="A71" s="96" t="s">
        <v>499</v>
      </c>
      <c r="B71" s="86"/>
      <c r="C71" s="94" t="s">
        <v>167</v>
      </c>
      <c r="D71" s="86" t="s">
        <v>64</v>
      </c>
      <c r="E71" s="98">
        <v>9</v>
      </c>
      <c r="F71" s="87"/>
    </row>
    <row r="72" spans="1:6" ht="22.5" customHeight="1" x14ac:dyDescent="0.2">
      <c r="A72" s="274" t="s">
        <v>500</v>
      </c>
      <c r="B72" s="252"/>
      <c r="C72" s="293" t="s">
        <v>451</v>
      </c>
      <c r="D72" s="252"/>
      <c r="E72" s="22">
        <v>1070.7</v>
      </c>
      <c r="F72" s="87"/>
    </row>
    <row r="73" spans="1:6" ht="19.5" customHeight="1" x14ac:dyDescent="0.2">
      <c r="A73" s="275"/>
      <c r="B73" s="253"/>
      <c r="C73" s="294"/>
      <c r="D73" s="253"/>
      <c r="E73" s="84">
        <v>1320.7</v>
      </c>
      <c r="F73" s="84">
        <v>0</v>
      </c>
    </row>
    <row r="74" spans="1:6" ht="25.5" x14ac:dyDescent="0.2">
      <c r="A74" s="96" t="s">
        <v>501</v>
      </c>
      <c r="B74" s="86"/>
      <c r="C74" s="99" t="s">
        <v>149</v>
      </c>
      <c r="D74" s="86" t="s">
        <v>61</v>
      </c>
      <c r="E74" s="98">
        <v>171</v>
      </c>
      <c r="F74" s="87"/>
    </row>
    <row r="75" spans="1:6" ht="15.75" customHeight="1" x14ac:dyDescent="0.2">
      <c r="A75" s="96" t="s">
        <v>502</v>
      </c>
      <c r="B75" s="86"/>
      <c r="C75" s="100" t="s">
        <v>462</v>
      </c>
      <c r="D75" s="97" t="s">
        <v>154</v>
      </c>
      <c r="E75" s="98">
        <v>10</v>
      </c>
      <c r="F75" s="87"/>
    </row>
    <row r="76" spans="1:6" ht="25.5" x14ac:dyDescent="0.2">
      <c r="A76" s="96" t="s">
        <v>503</v>
      </c>
      <c r="B76" s="86"/>
      <c r="C76" s="99" t="s">
        <v>361</v>
      </c>
      <c r="D76" s="86" t="s">
        <v>61</v>
      </c>
      <c r="E76" s="98">
        <v>20</v>
      </c>
      <c r="F76" s="87"/>
    </row>
    <row r="77" spans="1:6" ht="25.5" x14ac:dyDescent="0.2">
      <c r="A77" s="96" t="s">
        <v>504</v>
      </c>
      <c r="B77" s="86"/>
      <c r="C77" s="94" t="s">
        <v>459</v>
      </c>
      <c r="D77" s="86" t="s">
        <v>60</v>
      </c>
      <c r="E77" s="98">
        <v>15.7</v>
      </c>
      <c r="F77" s="87"/>
    </row>
    <row r="78" spans="1:6" ht="25.5" x14ac:dyDescent="0.2">
      <c r="A78" s="96" t="s">
        <v>505</v>
      </c>
      <c r="B78" s="86"/>
      <c r="C78" s="101" t="s">
        <v>283</v>
      </c>
      <c r="D78" s="97" t="s">
        <v>154</v>
      </c>
      <c r="E78" s="98">
        <v>63</v>
      </c>
      <c r="F78" s="87"/>
    </row>
    <row r="79" spans="1:6" ht="25.5" x14ac:dyDescent="0.2">
      <c r="A79" s="96" t="s">
        <v>506</v>
      </c>
      <c r="B79" s="102"/>
      <c r="C79" s="99" t="s">
        <v>284</v>
      </c>
      <c r="D79" s="97" t="s">
        <v>154</v>
      </c>
      <c r="E79" s="20">
        <v>30</v>
      </c>
      <c r="F79" s="20"/>
    </row>
    <row r="80" spans="1:6" ht="25.5" x14ac:dyDescent="0.2">
      <c r="A80" s="96" t="s">
        <v>507</v>
      </c>
      <c r="B80" s="86"/>
      <c r="C80" s="94" t="s">
        <v>597</v>
      </c>
      <c r="D80" s="97" t="s">
        <v>154</v>
      </c>
      <c r="E80" s="98">
        <v>5</v>
      </c>
      <c r="F80" s="87"/>
    </row>
    <row r="81" spans="1:6" ht="25.5" x14ac:dyDescent="0.2">
      <c r="A81" s="96" t="s">
        <v>508</v>
      </c>
      <c r="B81" s="86"/>
      <c r="C81" s="94" t="s">
        <v>463</v>
      </c>
      <c r="D81" s="97" t="s">
        <v>32</v>
      </c>
      <c r="E81" s="98">
        <v>10</v>
      </c>
      <c r="F81" s="87"/>
    </row>
    <row r="82" spans="1:6" ht="25.5" x14ac:dyDescent="0.2">
      <c r="A82" s="96" t="s">
        <v>509</v>
      </c>
      <c r="B82" s="86"/>
      <c r="C82" s="94" t="s">
        <v>436</v>
      </c>
      <c r="D82" s="86" t="s">
        <v>58</v>
      </c>
      <c r="E82" s="98">
        <v>1</v>
      </c>
      <c r="F82" s="87"/>
    </row>
    <row r="83" spans="1:6" ht="31.5" customHeight="1" x14ac:dyDescent="0.2">
      <c r="A83" s="96" t="s">
        <v>510</v>
      </c>
      <c r="B83" s="86"/>
      <c r="C83" s="94" t="s">
        <v>658</v>
      </c>
      <c r="D83" s="97" t="s">
        <v>154</v>
      </c>
      <c r="E83" s="98">
        <v>18</v>
      </c>
      <c r="F83" s="87"/>
    </row>
    <row r="84" spans="1:6" x14ac:dyDescent="0.2">
      <c r="A84" s="96" t="s">
        <v>596</v>
      </c>
      <c r="B84" s="86"/>
      <c r="C84" s="94" t="s">
        <v>633</v>
      </c>
      <c r="D84" s="97" t="s">
        <v>154</v>
      </c>
      <c r="E84" s="98">
        <v>50</v>
      </c>
      <c r="F84" s="87"/>
    </row>
    <row r="85" spans="1:6" ht="31.5" customHeight="1" x14ac:dyDescent="0.2">
      <c r="A85" s="96" t="s">
        <v>644</v>
      </c>
      <c r="B85" s="86"/>
      <c r="C85" s="100" t="s">
        <v>634</v>
      </c>
      <c r="D85" s="86" t="s">
        <v>62</v>
      </c>
      <c r="E85" s="98">
        <v>7</v>
      </c>
      <c r="F85" s="87"/>
    </row>
    <row r="86" spans="1:6" ht="21" customHeight="1" x14ac:dyDescent="0.2">
      <c r="A86" s="274" t="s">
        <v>809</v>
      </c>
      <c r="B86" s="252"/>
      <c r="C86" s="295" t="s">
        <v>460</v>
      </c>
      <c r="D86" s="86"/>
      <c r="E86" s="22">
        <v>220</v>
      </c>
      <c r="F86" s="87"/>
    </row>
    <row r="87" spans="1:6" ht="21" customHeight="1" x14ac:dyDescent="0.2">
      <c r="A87" s="275"/>
      <c r="B87" s="253"/>
      <c r="C87" s="296"/>
      <c r="D87" s="86" t="s">
        <v>58</v>
      </c>
      <c r="E87" s="95">
        <v>320</v>
      </c>
      <c r="F87" s="87"/>
    </row>
    <row r="88" spans="1:6" ht="19.5" customHeight="1" x14ac:dyDescent="0.2">
      <c r="A88" s="274" t="s">
        <v>827</v>
      </c>
      <c r="B88" s="252"/>
      <c r="C88" s="295" t="s">
        <v>461</v>
      </c>
      <c r="D88" s="86"/>
      <c r="E88" s="22">
        <v>450</v>
      </c>
      <c r="F88" s="87"/>
    </row>
    <row r="89" spans="1:6" ht="19.5" customHeight="1" x14ac:dyDescent="0.2">
      <c r="A89" s="275"/>
      <c r="B89" s="253"/>
      <c r="C89" s="296"/>
      <c r="D89" s="86" t="s">
        <v>58</v>
      </c>
      <c r="E89" s="95">
        <v>600</v>
      </c>
      <c r="F89" s="87"/>
    </row>
    <row r="90" spans="1:6" ht="20.100000000000001" customHeight="1" x14ac:dyDescent="0.2">
      <c r="A90" s="85">
        <v>32</v>
      </c>
      <c r="B90" s="78" t="s">
        <v>65</v>
      </c>
      <c r="C90" s="103" t="s">
        <v>66</v>
      </c>
      <c r="D90" s="75"/>
      <c r="E90" s="63">
        <v>911.2</v>
      </c>
      <c r="F90" s="63">
        <v>82</v>
      </c>
    </row>
    <row r="91" spans="1:6" ht="25.5" x14ac:dyDescent="0.2">
      <c r="A91" s="262">
        <v>33</v>
      </c>
      <c r="B91" s="78"/>
      <c r="C91" s="90" t="s">
        <v>168</v>
      </c>
      <c r="D91" s="256" t="s">
        <v>169</v>
      </c>
      <c r="E91" s="87">
        <v>101.19999999999999</v>
      </c>
      <c r="F91" s="87">
        <v>82</v>
      </c>
    </row>
    <row r="92" spans="1:6" ht="25.5" x14ac:dyDescent="0.2">
      <c r="A92" s="283"/>
      <c r="B92" s="78"/>
      <c r="C92" s="104" t="s">
        <v>423</v>
      </c>
      <c r="D92" s="297"/>
      <c r="E92" s="87">
        <v>16</v>
      </c>
      <c r="F92" s="87"/>
    </row>
    <row r="93" spans="1:6" ht="12.6" customHeight="1" x14ac:dyDescent="0.2">
      <c r="A93" s="85">
        <v>34</v>
      </c>
      <c r="B93" s="86"/>
      <c r="C93" s="90" t="s">
        <v>166</v>
      </c>
      <c r="D93" s="97"/>
      <c r="E93" s="87">
        <v>810</v>
      </c>
      <c r="F93" s="87">
        <v>0</v>
      </c>
    </row>
    <row r="94" spans="1:6" ht="12.6" customHeight="1" x14ac:dyDescent="0.2">
      <c r="A94" s="96" t="s">
        <v>511</v>
      </c>
      <c r="B94" s="86"/>
      <c r="C94" s="58" t="s">
        <v>3</v>
      </c>
      <c r="D94" s="86" t="s">
        <v>109</v>
      </c>
      <c r="E94" s="87">
        <v>3</v>
      </c>
      <c r="F94" s="87"/>
    </row>
    <row r="95" spans="1:6" ht="42" customHeight="1" x14ac:dyDescent="0.2">
      <c r="A95" s="96" t="s">
        <v>512</v>
      </c>
      <c r="B95" s="86"/>
      <c r="C95" s="105" t="s">
        <v>362</v>
      </c>
      <c r="D95" s="97" t="s">
        <v>67</v>
      </c>
      <c r="E95" s="87">
        <v>20</v>
      </c>
      <c r="F95" s="87"/>
    </row>
    <row r="96" spans="1:6" ht="30" customHeight="1" x14ac:dyDescent="0.2">
      <c r="A96" s="96" t="s">
        <v>513</v>
      </c>
      <c r="B96" s="86"/>
      <c r="C96" s="106" t="s">
        <v>464</v>
      </c>
      <c r="D96" s="97" t="s">
        <v>68</v>
      </c>
      <c r="E96" s="87">
        <v>1.8</v>
      </c>
      <c r="F96" s="87"/>
    </row>
    <row r="97" spans="1:6" ht="38.25" x14ac:dyDescent="0.2">
      <c r="A97" s="96" t="s">
        <v>514</v>
      </c>
      <c r="B97" s="86"/>
      <c r="C97" s="105" t="s">
        <v>465</v>
      </c>
      <c r="D97" s="97" t="s">
        <v>127</v>
      </c>
      <c r="E97" s="87">
        <v>75</v>
      </c>
      <c r="F97" s="87"/>
    </row>
    <row r="98" spans="1:6" ht="45" customHeight="1" x14ac:dyDescent="0.2">
      <c r="A98" s="96" t="s">
        <v>515</v>
      </c>
      <c r="B98" s="86"/>
      <c r="C98" s="105" t="s">
        <v>170</v>
      </c>
      <c r="D98" s="97" t="s">
        <v>177</v>
      </c>
      <c r="E98" s="87">
        <v>7</v>
      </c>
      <c r="F98" s="87"/>
    </row>
    <row r="99" spans="1:6" ht="25.5" x14ac:dyDescent="0.2">
      <c r="A99" s="96" t="s">
        <v>516</v>
      </c>
      <c r="B99" s="86"/>
      <c r="C99" s="105" t="s">
        <v>199</v>
      </c>
      <c r="D99" s="97" t="s">
        <v>68</v>
      </c>
      <c r="E99" s="87">
        <v>21.1</v>
      </c>
      <c r="F99" s="87"/>
    </row>
    <row r="100" spans="1:6" ht="25.5" x14ac:dyDescent="0.2">
      <c r="A100" s="96" t="s">
        <v>517</v>
      </c>
      <c r="B100" s="86"/>
      <c r="C100" s="105" t="s">
        <v>271</v>
      </c>
      <c r="D100" s="97" t="s">
        <v>68</v>
      </c>
      <c r="E100" s="87">
        <v>19.100000000000001</v>
      </c>
      <c r="F100" s="87"/>
    </row>
    <row r="101" spans="1:6" ht="27.6" customHeight="1" x14ac:dyDescent="0.2">
      <c r="A101" s="96" t="s">
        <v>518</v>
      </c>
      <c r="B101" s="86"/>
      <c r="C101" s="106" t="s">
        <v>363</v>
      </c>
      <c r="D101" s="97" t="s">
        <v>177</v>
      </c>
      <c r="E101" s="87">
        <v>75.900000000000006</v>
      </c>
      <c r="F101" s="87"/>
    </row>
    <row r="102" spans="1:6" ht="27.6" customHeight="1" x14ac:dyDescent="0.2">
      <c r="A102" s="96" t="s">
        <v>519</v>
      </c>
      <c r="B102" s="86"/>
      <c r="C102" s="106" t="s">
        <v>364</v>
      </c>
      <c r="D102" s="97" t="s">
        <v>177</v>
      </c>
      <c r="E102" s="87">
        <v>28.5</v>
      </c>
      <c r="F102" s="87"/>
    </row>
    <row r="103" spans="1:6" ht="25.5" x14ac:dyDescent="0.2">
      <c r="A103" s="96" t="s">
        <v>520</v>
      </c>
      <c r="B103" s="86"/>
      <c r="C103" s="106" t="s">
        <v>466</v>
      </c>
      <c r="D103" s="97" t="s">
        <v>195</v>
      </c>
      <c r="E103" s="87">
        <v>4.8</v>
      </c>
      <c r="F103" s="87"/>
    </row>
    <row r="104" spans="1:6" ht="25.5" x14ac:dyDescent="0.2">
      <c r="A104" s="96" t="s">
        <v>521</v>
      </c>
      <c r="B104" s="86"/>
      <c r="C104" s="106" t="s">
        <v>574</v>
      </c>
      <c r="D104" s="97" t="s">
        <v>177</v>
      </c>
      <c r="E104" s="87">
        <v>122.1</v>
      </c>
      <c r="F104" s="87"/>
    </row>
    <row r="105" spans="1:6" ht="38.25" x14ac:dyDescent="0.2">
      <c r="A105" s="96" t="s">
        <v>522</v>
      </c>
      <c r="B105" s="86"/>
      <c r="C105" s="105" t="s">
        <v>467</v>
      </c>
      <c r="D105" s="97" t="s">
        <v>67</v>
      </c>
      <c r="E105" s="87">
        <v>15</v>
      </c>
      <c r="F105" s="87"/>
    </row>
    <row r="106" spans="1:6" ht="25.5" x14ac:dyDescent="0.2">
      <c r="A106" s="96" t="s">
        <v>523</v>
      </c>
      <c r="B106" s="86"/>
      <c r="C106" s="105" t="s">
        <v>661</v>
      </c>
      <c r="D106" s="97" t="s">
        <v>69</v>
      </c>
      <c r="E106" s="87">
        <v>3</v>
      </c>
      <c r="F106" s="87"/>
    </row>
    <row r="107" spans="1:6" ht="25.5" x14ac:dyDescent="0.2">
      <c r="A107" s="96" t="s">
        <v>524</v>
      </c>
      <c r="B107" s="86"/>
      <c r="C107" s="105" t="s">
        <v>832</v>
      </c>
      <c r="D107" s="107" t="s">
        <v>109</v>
      </c>
      <c r="E107" s="87">
        <v>70</v>
      </c>
      <c r="F107" s="87"/>
    </row>
    <row r="108" spans="1:6" ht="38.25" x14ac:dyDescent="0.2">
      <c r="A108" s="96" t="s">
        <v>665</v>
      </c>
      <c r="B108" s="86"/>
      <c r="C108" s="105" t="s">
        <v>727</v>
      </c>
      <c r="D108" s="107" t="s">
        <v>109</v>
      </c>
      <c r="E108" s="87">
        <v>48.999999999999993</v>
      </c>
      <c r="F108" s="87"/>
    </row>
    <row r="109" spans="1:6" ht="25.5" x14ac:dyDescent="0.2">
      <c r="A109" s="96" t="s">
        <v>666</v>
      </c>
      <c r="B109" s="86"/>
      <c r="C109" s="105" t="s">
        <v>662</v>
      </c>
      <c r="D109" s="107" t="s">
        <v>68</v>
      </c>
      <c r="E109" s="87">
        <v>53.3</v>
      </c>
      <c r="F109" s="87"/>
    </row>
    <row r="110" spans="1:6" ht="38.25" x14ac:dyDescent="0.2">
      <c r="A110" s="96" t="s">
        <v>667</v>
      </c>
      <c r="B110" s="86"/>
      <c r="C110" s="105" t="s">
        <v>663</v>
      </c>
      <c r="D110" s="107" t="s">
        <v>109</v>
      </c>
      <c r="E110" s="87">
        <v>50.7</v>
      </c>
      <c r="F110" s="87"/>
    </row>
    <row r="111" spans="1:6" ht="38.25" x14ac:dyDescent="0.2">
      <c r="A111" s="96" t="s">
        <v>668</v>
      </c>
      <c r="B111" s="86"/>
      <c r="C111" s="105" t="s">
        <v>664</v>
      </c>
      <c r="D111" s="107" t="s">
        <v>109</v>
      </c>
      <c r="E111" s="87">
        <v>37.700000000000003</v>
      </c>
      <c r="F111" s="87"/>
    </row>
    <row r="112" spans="1:6" ht="29.25" customHeight="1" x14ac:dyDescent="0.2">
      <c r="A112" s="96" t="s">
        <v>669</v>
      </c>
      <c r="B112" s="86"/>
      <c r="C112" s="108" t="s">
        <v>270</v>
      </c>
      <c r="D112" s="89" t="s">
        <v>69</v>
      </c>
      <c r="E112" s="109">
        <v>149</v>
      </c>
      <c r="F112" s="109"/>
    </row>
    <row r="113" spans="1:6" ht="38.450000000000003" customHeight="1" x14ac:dyDescent="0.2">
      <c r="A113" s="96" t="s">
        <v>670</v>
      </c>
      <c r="B113" s="86"/>
      <c r="C113" s="110" t="s">
        <v>451</v>
      </c>
      <c r="D113" s="97"/>
      <c r="E113" s="84">
        <v>4</v>
      </c>
      <c r="F113" s="84">
        <v>0</v>
      </c>
    </row>
    <row r="114" spans="1:6" ht="25.5" x14ac:dyDescent="0.2">
      <c r="A114" s="96" t="s">
        <v>671</v>
      </c>
      <c r="B114" s="86"/>
      <c r="C114" s="105" t="s">
        <v>179</v>
      </c>
      <c r="D114" s="97" t="s">
        <v>127</v>
      </c>
      <c r="E114" s="87">
        <v>0.6</v>
      </c>
      <c r="F114" s="87"/>
    </row>
    <row r="115" spans="1:6" ht="25.5" x14ac:dyDescent="0.2">
      <c r="A115" s="96" t="s">
        <v>672</v>
      </c>
      <c r="B115" s="86"/>
      <c r="C115" s="100" t="s">
        <v>171</v>
      </c>
      <c r="D115" s="97" t="s">
        <v>68</v>
      </c>
      <c r="E115" s="87">
        <v>3.4</v>
      </c>
      <c r="F115" s="87"/>
    </row>
    <row r="116" spans="1:6" x14ac:dyDescent="0.2">
      <c r="A116" s="262">
        <v>35</v>
      </c>
      <c r="B116" s="268" t="s">
        <v>21</v>
      </c>
      <c r="C116" s="266" t="s">
        <v>22</v>
      </c>
      <c r="D116" s="256"/>
      <c r="E116" s="81">
        <v>13131.800000000003</v>
      </c>
      <c r="F116" s="81">
        <v>3574.5000000000005</v>
      </c>
    </row>
    <row r="117" spans="1:6" ht="15" customHeight="1" x14ac:dyDescent="0.2">
      <c r="A117" s="263"/>
      <c r="B117" s="269"/>
      <c r="C117" s="267"/>
      <c r="D117" s="257"/>
      <c r="E117" s="63">
        <v>12629.5</v>
      </c>
      <c r="F117" s="63">
        <v>3589.9999999999995</v>
      </c>
    </row>
    <row r="118" spans="1:6" ht="12.6" customHeight="1" x14ac:dyDescent="0.2">
      <c r="A118" s="305">
        <v>36</v>
      </c>
      <c r="B118" s="306"/>
      <c r="C118" s="58" t="s">
        <v>1</v>
      </c>
      <c r="D118" s="307" t="s">
        <v>70</v>
      </c>
      <c r="E118" s="87">
        <v>1431.8</v>
      </c>
      <c r="F118" s="87">
        <v>1116</v>
      </c>
    </row>
    <row r="119" spans="1:6" ht="12.6" customHeight="1" x14ac:dyDescent="0.2">
      <c r="A119" s="305"/>
      <c r="B119" s="306"/>
      <c r="C119" s="111" t="s">
        <v>452</v>
      </c>
      <c r="D119" s="307"/>
      <c r="E119" s="87">
        <v>228.3</v>
      </c>
      <c r="F119" s="87"/>
    </row>
    <row r="120" spans="1:6" ht="12.6" customHeight="1" x14ac:dyDescent="0.2">
      <c r="A120" s="262">
        <v>37</v>
      </c>
      <c r="B120" s="252"/>
      <c r="C120" s="280" t="s">
        <v>2</v>
      </c>
      <c r="D120" s="287" t="s">
        <v>71</v>
      </c>
      <c r="E120" s="22">
        <v>348.8</v>
      </c>
      <c r="F120" s="22">
        <v>229</v>
      </c>
    </row>
    <row r="121" spans="1:6" ht="12.6" customHeight="1" x14ac:dyDescent="0.2">
      <c r="A121" s="263"/>
      <c r="B121" s="253"/>
      <c r="C121" s="281"/>
      <c r="D121" s="288"/>
      <c r="E121" s="84">
        <v>355.2</v>
      </c>
      <c r="F121" s="84">
        <v>235.29999999999998</v>
      </c>
    </row>
    <row r="122" spans="1:6" ht="12.6" customHeight="1" x14ac:dyDescent="0.2">
      <c r="A122" s="262">
        <v>38</v>
      </c>
      <c r="B122" s="252"/>
      <c r="C122" s="291" t="s">
        <v>15</v>
      </c>
      <c r="D122" s="256" t="s">
        <v>103</v>
      </c>
      <c r="E122" s="22">
        <v>385.4</v>
      </c>
      <c r="F122" s="22">
        <v>311.5</v>
      </c>
    </row>
    <row r="123" spans="1:6" ht="12.6" customHeight="1" x14ac:dyDescent="0.2">
      <c r="A123" s="263"/>
      <c r="B123" s="253"/>
      <c r="C123" s="292"/>
      <c r="D123" s="257"/>
      <c r="E123" s="84">
        <v>389.3</v>
      </c>
      <c r="F123" s="14">
        <v>315.39999999999998</v>
      </c>
    </row>
    <row r="124" spans="1:6" ht="12.6" customHeight="1" x14ac:dyDescent="0.2">
      <c r="A124" s="85">
        <v>39</v>
      </c>
      <c r="B124" s="86"/>
      <c r="C124" s="94" t="s">
        <v>19</v>
      </c>
      <c r="D124" s="112" t="s">
        <v>71</v>
      </c>
      <c r="E124" s="87">
        <v>435</v>
      </c>
      <c r="F124" s="87">
        <v>338.7</v>
      </c>
    </row>
    <row r="125" spans="1:6" ht="12.6" customHeight="1" x14ac:dyDescent="0.2">
      <c r="A125" s="85">
        <v>40</v>
      </c>
      <c r="B125" s="86"/>
      <c r="C125" s="58" t="s">
        <v>147</v>
      </c>
      <c r="D125" s="113" t="s">
        <v>23</v>
      </c>
      <c r="E125" s="87">
        <v>1541.5</v>
      </c>
      <c r="F125" s="87">
        <v>1127.0999999999999</v>
      </c>
    </row>
    <row r="126" spans="1:6" ht="12.6" customHeight="1" x14ac:dyDescent="0.2">
      <c r="A126" s="262">
        <v>41</v>
      </c>
      <c r="B126" s="252"/>
      <c r="C126" s="260" t="s">
        <v>166</v>
      </c>
      <c r="D126" s="287"/>
      <c r="E126" s="22">
        <v>3607.2</v>
      </c>
      <c r="F126" s="22">
        <v>78</v>
      </c>
    </row>
    <row r="127" spans="1:6" ht="12" customHeight="1" x14ac:dyDescent="0.2">
      <c r="A127" s="263"/>
      <c r="B127" s="253"/>
      <c r="C127" s="261"/>
      <c r="D127" s="288"/>
      <c r="E127" s="95">
        <v>3093.8999999999996</v>
      </c>
      <c r="F127" s="95">
        <v>82</v>
      </c>
    </row>
    <row r="128" spans="1:6" ht="32.25" customHeight="1" x14ac:dyDescent="0.2">
      <c r="A128" s="274" t="s">
        <v>525</v>
      </c>
      <c r="B128" s="252"/>
      <c r="C128" s="260" t="s">
        <v>3</v>
      </c>
      <c r="D128" s="289" t="s">
        <v>438</v>
      </c>
      <c r="E128" s="22">
        <v>1482.2</v>
      </c>
      <c r="F128" s="22">
        <v>78</v>
      </c>
    </row>
    <row r="129" spans="1:6" ht="32.25" customHeight="1" x14ac:dyDescent="0.2">
      <c r="A129" s="275"/>
      <c r="B129" s="253"/>
      <c r="C129" s="261"/>
      <c r="D129" s="290"/>
      <c r="E129" s="84">
        <v>851.2</v>
      </c>
      <c r="F129" s="84">
        <v>82</v>
      </c>
    </row>
    <row r="130" spans="1:6" x14ac:dyDescent="0.2">
      <c r="A130" s="274" t="s">
        <v>526</v>
      </c>
      <c r="B130" s="252"/>
      <c r="C130" s="229" t="s">
        <v>365</v>
      </c>
      <c r="D130" s="258" t="s">
        <v>72</v>
      </c>
      <c r="E130" s="22">
        <v>75</v>
      </c>
      <c r="F130" s="84"/>
    </row>
    <row r="131" spans="1:6" x14ac:dyDescent="0.2">
      <c r="A131" s="275"/>
      <c r="B131" s="253"/>
      <c r="C131" s="230"/>
      <c r="D131" s="259"/>
      <c r="E131" s="84">
        <v>94</v>
      </c>
      <c r="F131" s="87"/>
    </row>
    <row r="132" spans="1:6" ht="26.25" customHeight="1" x14ac:dyDescent="0.2">
      <c r="A132" s="96" t="s">
        <v>527</v>
      </c>
      <c r="B132" s="86"/>
      <c r="C132" s="105" t="s">
        <v>366</v>
      </c>
      <c r="D132" s="114" t="s">
        <v>72</v>
      </c>
      <c r="E132" s="87">
        <v>240</v>
      </c>
      <c r="F132" s="87"/>
    </row>
    <row r="133" spans="1:6" ht="28.5" customHeight="1" x14ac:dyDescent="0.2">
      <c r="A133" s="96" t="s">
        <v>528</v>
      </c>
      <c r="B133" s="86"/>
      <c r="C133" s="99" t="s">
        <v>367</v>
      </c>
      <c r="D133" s="86" t="s">
        <v>107</v>
      </c>
      <c r="E133" s="20">
        <v>58.5</v>
      </c>
      <c r="F133" s="20"/>
    </row>
    <row r="134" spans="1:6" x14ac:dyDescent="0.2">
      <c r="A134" s="274" t="s">
        <v>529</v>
      </c>
      <c r="B134" s="252"/>
      <c r="C134" s="229" t="s">
        <v>368</v>
      </c>
      <c r="D134" s="287" t="s">
        <v>73</v>
      </c>
      <c r="E134" s="22">
        <v>153.5</v>
      </c>
      <c r="F134" s="20"/>
    </row>
    <row r="135" spans="1:6" ht="12.6" customHeight="1" x14ac:dyDescent="0.2">
      <c r="A135" s="275"/>
      <c r="B135" s="253"/>
      <c r="C135" s="230"/>
      <c r="D135" s="288"/>
      <c r="E135" s="84">
        <v>99.5</v>
      </c>
      <c r="F135" s="87"/>
    </row>
    <row r="136" spans="1:6" ht="12.6" customHeight="1" x14ac:dyDescent="0.2">
      <c r="A136" s="274" t="s">
        <v>530</v>
      </c>
      <c r="B136" s="252"/>
      <c r="C136" s="229" t="s">
        <v>369</v>
      </c>
      <c r="D136" s="258" t="s">
        <v>73</v>
      </c>
      <c r="E136" s="22">
        <v>170</v>
      </c>
      <c r="F136" s="87"/>
    </row>
    <row r="137" spans="1:6" x14ac:dyDescent="0.2">
      <c r="A137" s="275"/>
      <c r="B137" s="253"/>
      <c r="C137" s="230"/>
      <c r="D137" s="259"/>
      <c r="E137" s="84">
        <v>160.69999999999999</v>
      </c>
      <c r="F137" s="87"/>
    </row>
    <row r="138" spans="1:6" ht="21.75" customHeight="1" x14ac:dyDescent="0.2">
      <c r="A138" s="274" t="s">
        <v>531</v>
      </c>
      <c r="B138" s="252"/>
      <c r="C138" s="229" t="s">
        <v>370</v>
      </c>
      <c r="D138" s="258" t="s">
        <v>74</v>
      </c>
      <c r="E138" s="22">
        <v>707.2</v>
      </c>
      <c r="F138" s="87"/>
    </row>
    <row r="139" spans="1:6" ht="21.75" customHeight="1" x14ac:dyDescent="0.2">
      <c r="A139" s="275"/>
      <c r="B139" s="253"/>
      <c r="C139" s="230"/>
      <c r="D139" s="259"/>
      <c r="E139" s="14">
        <v>869.2</v>
      </c>
      <c r="F139" s="20"/>
    </row>
    <row r="140" spans="1:6" ht="38.25" x14ac:dyDescent="0.2">
      <c r="A140" s="96" t="s">
        <v>532</v>
      </c>
      <c r="B140" s="86"/>
      <c r="C140" s="99" t="s">
        <v>655</v>
      </c>
      <c r="D140" s="86" t="s">
        <v>75</v>
      </c>
      <c r="E140" s="20">
        <v>90</v>
      </c>
      <c r="F140" s="20"/>
    </row>
    <row r="141" spans="1:6" ht="25.5" x14ac:dyDescent="0.2">
      <c r="A141" s="96" t="s">
        <v>533</v>
      </c>
      <c r="B141" s="86"/>
      <c r="C141" s="99" t="s">
        <v>469</v>
      </c>
      <c r="D141" s="86" t="s">
        <v>572</v>
      </c>
      <c r="E141" s="20">
        <v>15</v>
      </c>
      <c r="F141" s="20"/>
    </row>
    <row r="142" spans="1:6" ht="25.5" x14ac:dyDescent="0.2">
      <c r="A142" s="96" t="s">
        <v>534</v>
      </c>
      <c r="B142" s="86"/>
      <c r="C142" s="99" t="s">
        <v>470</v>
      </c>
      <c r="D142" s="86" t="s">
        <v>572</v>
      </c>
      <c r="E142" s="20">
        <v>10</v>
      </c>
      <c r="F142" s="20"/>
    </row>
    <row r="143" spans="1:6" x14ac:dyDescent="0.2">
      <c r="A143" s="96" t="s">
        <v>535</v>
      </c>
      <c r="B143" s="86"/>
      <c r="C143" s="99" t="s">
        <v>185</v>
      </c>
      <c r="D143" s="113" t="s">
        <v>23</v>
      </c>
      <c r="E143" s="20">
        <v>117.1</v>
      </c>
      <c r="F143" s="20"/>
    </row>
    <row r="144" spans="1:6" ht="30" customHeight="1" x14ac:dyDescent="0.2">
      <c r="A144" s="96" t="s">
        <v>536</v>
      </c>
      <c r="B144" s="86"/>
      <c r="C144" s="99" t="s">
        <v>282</v>
      </c>
      <c r="D144" s="113" t="s">
        <v>23</v>
      </c>
      <c r="E144" s="20">
        <v>30</v>
      </c>
      <c r="F144" s="20"/>
    </row>
    <row r="145" spans="1:6" ht="25.5" x14ac:dyDescent="0.2">
      <c r="A145" s="96" t="s">
        <v>537</v>
      </c>
      <c r="B145" s="86"/>
      <c r="C145" s="99" t="s">
        <v>468</v>
      </c>
      <c r="D145" s="113" t="s">
        <v>31</v>
      </c>
      <c r="E145" s="20">
        <v>18.399999999999999</v>
      </c>
      <c r="F145" s="20"/>
    </row>
    <row r="146" spans="1:6" ht="38.25" x14ac:dyDescent="0.2">
      <c r="A146" s="96" t="s">
        <v>538</v>
      </c>
      <c r="B146" s="86"/>
      <c r="C146" s="99" t="s">
        <v>471</v>
      </c>
      <c r="D146" s="113" t="s">
        <v>572</v>
      </c>
      <c r="E146" s="20">
        <v>10.8</v>
      </c>
      <c r="F146" s="20"/>
    </row>
    <row r="147" spans="1:6" x14ac:dyDescent="0.2">
      <c r="A147" s="96" t="s">
        <v>539</v>
      </c>
      <c r="B147" s="86"/>
      <c r="C147" s="99" t="s">
        <v>627</v>
      </c>
      <c r="D147" s="113" t="s">
        <v>572</v>
      </c>
      <c r="E147" s="20">
        <v>2</v>
      </c>
      <c r="F147" s="20"/>
    </row>
    <row r="148" spans="1:6" ht="39" customHeight="1" x14ac:dyDescent="0.2">
      <c r="A148" s="96" t="s">
        <v>628</v>
      </c>
      <c r="B148" s="86"/>
      <c r="C148" s="110" t="s">
        <v>451</v>
      </c>
      <c r="D148" s="78"/>
      <c r="E148" s="95">
        <v>427.5</v>
      </c>
      <c r="F148" s="95">
        <v>0</v>
      </c>
    </row>
    <row r="149" spans="1:6" ht="12.6" customHeight="1" x14ac:dyDescent="0.2">
      <c r="A149" s="96" t="s">
        <v>629</v>
      </c>
      <c r="B149" s="86"/>
      <c r="C149" s="99" t="s">
        <v>150</v>
      </c>
      <c r="D149" s="86" t="s">
        <v>88</v>
      </c>
      <c r="E149" s="20">
        <v>220</v>
      </c>
      <c r="F149" s="20"/>
    </row>
    <row r="150" spans="1:6" ht="25.5" x14ac:dyDescent="0.2">
      <c r="A150" s="96" t="s">
        <v>630</v>
      </c>
      <c r="B150" s="86"/>
      <c r="C150" s="99" t="s">
        <v>371</v>
      </c>
      <c r="D150" s="97" t="s">
        <v>178</v>
      </c>
      <c r="E150" s="20">
        <v>150</v>
      </c>
      <c r="F150" s="20"/>
    </row>
    <row r="151" spans="1:6" ht="25.5" x14ac:dyDescent="0.2">
      <c r="A151" s="96" t="s">
        <v>631</v>
      </c>
      <c r="B151" s="86"/>
      <c r="C151" s="99" t="s">
        <v>186</v>
      </c>
      <c r="D151" s="86" t="s">
        <v>75</v>
      </c>
      <c r="E151" s="20">
        <v>42</v>
      </c>
      <c r="F151" s="20"/>
    </row>
    <row r="152" spans="1:6" ht="25.5" x14ac:dyDescent="0.2">
      <c r="A152" s="96" t="s">
        <v>632</v>
      </c>
      <c r="B152" s="83"/>
      <c r="C152" s="100" t="s">
        <v>595</v>
      </c>
      <c r="D152" s="86" t="s">
        <v>88</v>
      </c>
      <c r="E152" s="20">
        <v>15.5</v>
      </c>
      <c r="F152" s="20"/>
    </row>
    <row r="153" spans="1:6" ht="24" customHeight="1" x14ac:dyDescent="0.2">
      <c r="A153" s="262">
        <v>42</v>
      </c>
      <c r="B153" s="252"/>
      <c r="C153" s="260" t="s">
        <v>8</v>
      </c>
      <c r="D153" s="256" t="s">
        <v>586</v>
      </c>
      <c r="E153" s="22">
        <v>1775.7</v>
      </c>
      <c r="F153" s="20"/>
    </row>
    <row r="154" spans="1:6" ht="24" customHeight="1" x14ac:dyDescent="0.2">
      <c r="A154" s="283"/>
      <c r="B154" s="282"/>
      <c r="C154" s="261"/>
      <c r="D154" s="257"/>
      <c r="E154" s="84">
        <v>1635.6999999999998</v>
      </c>
      <c r="F154" s="87">
        <v>129.80000000000001</v>
      </c>
    </row>
    <row r="155" spans="1:6" x14ac:dyDescent="0.2">
      <c r="A155" s="263"/>
      <c r="B155" s="253"/>
      <c r="C155" s="90" t="s">
        <v>294</v>
      </c>
      <c r="D155" s="97" t="s">
        <v>39</v>
      </c>
      <c r="E155" s="87">
        <v>22.1</v>
      </c>
      <c r="F155" s="87">
        <v>21.8</v>
      </c>
    </row>
    <row r="156" spans="1:6" x14ac:dyDescent="0.2">
      <c r="A156" s="262">
        <v>43</v>
      </c>
      <c r="B156" s="252"/>
      <c r="C156" s="260" t="s">
        <v>4</v>
      </c>
      <c r="D156" s="256" t="s">
        <v>587</v>
      </c>
      <c r="E156" s="22">
        <v>700.5</v>
      </c>
      <c r="F156" s="22">
        <v>39.799999999999997</v>
      </c>
    </row>
    <row r="157" spans="1:6" ht="38.25" customHeight="1" x14ac:dyDescent="0.2">
      <c r="A157" s="283"/>
      <c r="B157" s="282"/>
      <c r="C157" s="261"/>
      <c r="D157" s="257"/>
      <c r="E157" s="84">
        <v>701.1</v>
      </c>
      <c r="F157" s="84">
        <v>40.599999999999994</v>
      </c>
    </row>
    <row r="158" spans="1:6" x14ac:dyDescent="0.2">
      <c r="A158" s="263"/>
      <c r="B158" s="253"/>
      <c r="C158" s="90" t="s">
        <v>294</v>
      </c>
      <c r="D158" s="97" t="s">
        <v>39</v>
      </c>
      <c r="E158" s="87">
        <v>7.4</v>
      </c>
      <c r="F158" s="87">
        <v>7.3</v>
      </c>
    </row>
    <row r="159" spans="1:6" x14ac:dyDescent="0.2">
      <c r="A159" s="262">
        <v>44</v>
      </c>
      <c r="B159" s="252"/>
      <c r="C159" s="260" t="s">
        <v>5</v>
      </c>
      <c r="D159" s="256" t="s">
        <v>114</v>
      </c>
      <c r="E159" s="22">
        <v>382.1</v>
      </c>
      <c r="F159" s="22">
        <v>15.3</v>
      </c>
    </row>
    <row r="160" spans="1:6" ht="39.75" customHeight="1" x14ac:dyDescent="0.2">
      <c r="A160" s="263"/>
      <c r="B160" s="253"/>
      <c r="C160" s="261"/>
      <c r="D160" s="257"/>
      <c r="E160" s="84">
        <v>231.5</v>
      </c>
      <c r="F160" s="84">
        <v>14.7</v>
      </c>
    </row>
    <row r="161" spans="1:6" x14ac:dyDescent="0.2">
      <c r="A161" s="262">
        <v>45</v>
      </c>
      <c r="B161" s="252"/>
      <c r="C161" s="260" t="s">
        <v>7</v>
      </c>
      <c r="D161" s="256" t="s">
        <v>587</v>
      </c>
      <c r="E161" s="22">
        <v>334.2</v>
      </c>
      <c r="F161" s="87"/>
    </row>
    <row r="162" spans="1:6" ht="37.5" customHeight="1" x14ac:dyDescent="0.2">
      <c r="A162" s="283"/>
      <c r="B162" s="282"/>
      <c r="C162" s="261"/>
      <c r="D162" s="257"/>
      <c r="E162" s="84">
        <v>394.09999999999997</v>
      </c>
      <c r="F162" s="87">
        <v>22.700000000000003</v>
      </c>
    </row>
    <row r="163" spans="1:6" x14ac:dyDescent="0.2">
      <c r="A163" s="263"/>
      <c r="B163" s="253"/>
      <c r="C163" s="90" t="s">
        <v>294</v>
      </c>
      <c r="D163" s="97" t="s">
        <v>39</v>
      </c>
      <c r="E163" s="87">
        <v>3.7</v>
      </c>
      <c r="F163" s="87">
        <v>3.6</v>
      </c>
    </row>
    <row r="164" spans="1:6" x14ac:dyDescent="0.2">
      <c r="A164" s="262">
        <v>46</v>
      </c>
      <c r="B164" s="252"/>
      <c r="C164" s="260" t="s">
        <v>6</v>
      </c>
      <c r="D164" s="256" t="s">
        <v>587</v>
      </c>
      <c r="E164" s="22">
        <v>361.1</v>
      </c>
      <c r="F164" s="22">
        <v>31.4</v>
      </c>
    </row>
    <row r="165" spans="1:6" ht="41.25" customHeight="1" x14ac:dyDescent="0.2">
      <c r="A165" s="283"/>
      <c r="B165" s="282"/>
      <c r="C165" s="261"/>
      <c r="D165" s="257"/>
      <c r="E165" s="84">
        <v>420.79999999999995</v>
      </c>
      <c r="F165" s="84">
        <v>31.200000000000003</v>
      </c>
    </row>
    <row r="166" spans="1:6" x14ac:dyDescent="0.2">
      <c r="A166" s="263"/>
      <c r="B166" s="253"/>
      <c r="C166" s="90" t="s">
        <v>294</v>
      </c>
      <c r="D166" s="97" t="s">
        <v>39</v>
      </c>
      <c r="E166" s="87">
        <v>3.7</v>
      </c>
      <c r="F166" s="87">
        <v>3.6</v>
      </c>
    </row>
    <row r="167" spans="1:6" x14ac:dyDescent="0.2">
      <c r="A167" s="262">
        <v>47</v>
      </c>
      <c r="B167" s="252"/>
      <c r="C167" s="260" t="s">
        <v>9</v>
      </c>
      <c r="D167" s="256" t="s">
        <v>589</v>
      </c>
      <c r="E167" s="22">
        <v>427.2</v>
      </c>
      <c r="F167" s="87"/>
    </row>
    <row r="168" spans="1:6" ht="26.25" customHeight="1" x14ac:dyDescent="0.2">
      <c r="A168" s="263"/>
      <c r="B168" s="253"/>
      <c r="C168" s="261"/>
      <c r="D168" s="257"/>
      <c r="E168" s="84">
        <v>427.3</v>
      </c>
      <c r="F168" s="87">
        <v>17.900000000000002</v>
      </c>
    </row>
    <row r="169" spans="1:6" ht="25.5" customHeight="1" x14ac:dyDescent="0.2">
      <c r="A169" s="262">
        <v>48</v>
      </c>
      <c r="B169" s="252"/>
      <c r="C169" s="260" t="s">
        <v>10</v>
      </c>
      <c r="D169" s="256" t="s">
        <v>587</v>
      </c>
      <c r="E169" s="22">
        <v>327.3</v>
      </c>
      <c r="F169" s="22">
        <v>18.399999999999999</v>
      </c>
    </row>
    <row r="170" spans="1:6" ht="25.5" customHeight="1" x14ac:dyDescent="0.2">
      <c r="A170" s="283"/>
      <c r="B170" s="282"/>
      <c r="C170" s="261"/>
      <c r="D170" s="257"/>
      <c r="E170" s="84">
        <v>329.7</v>
      </c>
      <c r="F170" s="84">
        <v>20.700000000000003</v>
      </c>
    </row>
    <row r="171" spans="1:6" x14ac:dyDescent="0.2">
      <c r="A171" s="263"/>
      <c r="B171" s="253"/>
      <c r="C171" s="90" t="s">
        <v>294</v>
      </c>
      <c r="D171" s="97" t="s">
        <v>39</v>
      </c>
      <c r="E171" s="87">
        <v>3.7</v>
      </c>
      <c r="F171" s="87">
        <v>3.6</v>
      </c>
    </row>
    <row r="172" spans="1:6" x14ac:dyDescent="0.2">
      <c r="A172" s="262">
        <v>49</v>
      </c>
      <c r="B172" s="252"/>
      <c r="C172" s="260" t="s">
        <v>12</v>
      </c>
      <c r="D172" s="256" t="s">
        <v>587</v>
      </c>
      <c r="E172" s="22">
        <v>308.5</v>
      </c>
      <c r="F172" s="22">
        <v>20.100000000000001</v>
      </c>
    </row>
    <row r="173" spans="1:6" ht="40.5" customHeight="1" x14ac:dyDescent="0.2">
      <c r="A173" s="283"/>
      <c r="B173" s="282"/>
      <c r="C173" s="261"/>
      <c r="D173" s="257"/>
      <c r="E173" s="84">
        <v>338.5</v>
      </c>
      <c r="F173" s="84">
        <v>20</v>
      </c>
    </row>
    <row r="174" spans="1:6" x14ac:dyDescent="0.2">
      <c r="A174" s="263"/>
      <c r="B174" s="253"/>
      <c r="C174" s="90" t="s">
        <v>294</v>
      </c>
      <c r="D174" s="97" t="s">
        <v>39</v>
      </c>
      <c r="E174" s="87">
        <v>3.7</v>
      </c>
      <c r="F174" s="87">
        <v>3.6</v>
      </c>
    </row>
    <row r="175" spans="1:6" ht="51" x14ac:dyDescent="0.2">
      <c r="A175" s="262">
        <v>50</v>
      </c>
      <c r="B175" s="252"/>
      <c r="C175" s="90" t="s">
        <v>11</v>
      </c>
      <c r="D175" s="97" t="s">
        <v>587</v>
      </c>
      <c r="E175" s="87">
        <v>349.2</v>
      </c>
      <c r="F175" s="87">
        <v>23.1</v>
      </c>
    </row>
    <row r="176" spans="1:6" x14ac:dyDescent="0.2">
      <c r="A176" s="263"/>
      <c r="B176" s="253"/>
      <c r="C176" s="90" t="s">
        <v>294</v>
      </c>
      <c r="D176" s="97" t="s">
        <v>39</v>
      </c>
      <c r="E176" s="87">
        <v>3.7</v>
      </c>
      <c r="F176" s="87">
        <v>3.6</v>
      </c>
    </row>
    <row r="177" spans="1:6" x14ac:dyDescent="0.2">
      <c r="A177" s="262">
        <v>51</v>
      </c>
      <c r="B177" s="252"/>
      <c r="C177" s="260" t="s">
        <v>13</v>
      </c>
      <c r="D177" s="256" t="s">
        <v>587</v>
      </c>
      <c r="E177" s="22">
        <v>174.2</v>
      </c>
      <c r="F177" s="22">
        <v>19.2</v>
      </c>
    </row>
    <row r="178" spans="1:6" ht="39" customHeight="1" x14ac:dyDescent="0.2">
      <c r="A178" s="283"/>
      <c r="B178" s="282"/>
      <c r="C178" s="261"/>
      <c r="D178" s="257"/>
      <c r="E178" s="84">
        <v>262.79999999999995</v>
      </c>
      <c r="F178" s="84">
        <v>18.3</v>
      </c>
    </row>
    <row r="179" spans="1:6" x14ac:dyDescent="0.2">
      <c r="A179" s="263"/>
      <c r="B179" s="253"/>
      <c r="C179" s="90" t="s">
        <v>294</v>
      </c>
      <c r="D179" s="97" t="s">
        <v>39</v>
      </c>
      <c r="E179" s="87">
        <v>3.7</v>
      </c>
      <c r="F179" s="87">
        <v>3.6</v>
      </c>
    </row>
    <row r="180" spans="1:6" x14ac:dyDescent="0.2">
      <c r="A180" s="262">
        <v>52</v>
      </c>
      <c r="B180" s="252"/>
      <c r="C180" s="260" t="s">
        <v>14</v>
      </c>
      <c r="D180" s="256" t="s">
        <v>587</v>
      </c>
      <c r="E180" s="22">
        <v>242.1</v>
      </c>
      <c r="F180" s="87"/>
    </row>
    <row r="181" spans="1:6" ht="41.25" customHeight="1" x14ac:dyDescent="0.2">
      <c r="A181" s="283"/>
      <c r="B181" s="282"/>
      <c r="C181" s="261"/>
      <c r="D181" s="257"/>
      <c r="E181" s="84">
        <v>292.10000000000002</v>
      </c>
      <c r="F181" s="87">
        <v>36.5</v>
      </c>
    </row>
    <row r="182" spans="1:6" x14ac:dyDescent="0.2">
      <c r="A182" s="263"/>
      <c r="B182" s="253"/>
      <c r="C182" s="90" t="s">
        <v>294</v>
      </c>
      <c r="D182" s="97" t="s">
        <v>39</v>
      </c>
      <c r="E182" s="87">
        <v>7.4</v>
      </c>
      <c r="F182" s="87">
        <v>7.3</v>
      </c>
    </row>
    <row r="183" spans="1:6" x14ac:dyDescent="0.2">
      <c r="A183" s="262">
        <v>53</v>
      </c>
      <c r="B183" s="268" t="s">
        <v>76</v>
      </c>
      <c r="C183" s="266" t="s">
        <v>193</v>
      </c>
      <c r="D183" s="256"/>
      <c r="E183" s="81">
        <v>2027.1000000000001</v>
      </c>
      <c r="F183" s="81">
        <v>779.3</v>
      </c>
    </row>
    <row r="184" spans="1:6" x14ac:dyDescent="0.2">
      <c r="A184" s="263"/>
      <c r="B184" s="269"/>
      <c r="C184" s="267"/>
      <c r="D184" s="257"/>
      <c r="E184" s="63">
        <v>2043.8000000000002</v>
      </c>
      <c r="F184" s="63">
        <v>800.4</v>
      </c>
    </row>
    <row r="185" spans="1:6" x14ac:dyDescent="0.2">
      <c r="A185" s="262">
        <v>54</v>
      </c>
      <c r="B185" s="268"/>
      <c r="C185" s="285" t="s">
        <v>112</v>
      </c>
      <c r="D185" s="252" t="s">
        <v>77</v>
      </c>
      <c r="E185" s="22">
        <v>1151.4000000000001</v>
      </c>
      <c r="F185" s="22">
        <v>700.5</v>
      </c>
    </row>
    <row r="186" spans="1:6" ht="12.6" customHeight="1" x14ac:dyDescent="0.2">
      <c r="A186" s="263"/>
      <c r="B186" s="269"/>
      <c r="C186" s="286"/>
      <c r="D186" s="253"/>
      <c r="E186" s="84">
        <v>1173.4000000000001</v>
      </c>
      <c r="F186" s="84">
        <v>726.5</v>
      </c>
    </row>
    <row r="187" spans="1:6" ht="12.6" customHeight="1" x14ac:dyDescent="0.2">
      <c r="A187" s="262">
        <v>55</v>
      </c>
      <c r="B187" s="268"/>
      <c r="C187" s="260" t="s">
        <v>166</v>
      </c>
      <c r="D187" s="252"/>
      <c r="E187" s="22">
        <v>842.9</v>
      </c>
      <c r="F187" s="22">
        <v>47.6</v>
      </c>
    </row>
    <row r="188" spans="1:6" ht="12.6" customHeight="1" x14ac:dyDescent="0.2">
      <c r="A188" s="263"/>
      <c r="B188" s="269"/>
      <c r="C188" s="261"/>
      <c r="D188" s="253"/>
      <c r="E188" s="84">
        <v>839.9</v>
      </c>
      <c r="F188" s="84">
        <v>44.6</v>
      </c>
    </row>
    <row r="189" spans="1:6" ht="12.6" customHeight="1" x14ac:dyDescent="0.2">
      <c r="A189" s="274" t="s">
        <v>540</v>
      </c>
      <c r="B189" s="268"/>
      <c r="C189" s="260" t="s">
        <v>3</v>
      </c>
      <c r="D189" s="252" t="s">
        <v>132</v>
      </c>
      <c r="E189" s="22">
        <v>120.6</v>
      </c>
      <c r="F189" s="22">
        <v>47.6</v>
      </c>
    </row>
    <row r="190" spans="1:6" ht="12.6" customHeight="1" x14ac:dyDescent="0.2">
      <c r="A190" s="275"/>
      <c r="B190" s="269"/>
      <c r="C190" s="261"/>
      <c r="D190" s="253"/>
      <c r="E190" s="84">
        <v>117.6</v>
      </c>
      <c r="F190" s="84">
        <v>44.6</v>
      </c>
    </row>
    <row r="191" spans="1:6" ht="12.6" customHeight="1" x14ac:dyDescent="0.2">
      <c r="A191" s="274" t="s">
        <v>541</v>
      </c>
      <c r="B191" s="252"/>
      <c r="C191" s="105" t="s">
        <v>558</v>
      </c>
      <c r="D191" s="252" t="s">
        <v>77</v>
      </c>
      <c r="E191" s="87">
        <v>515</v>
      </c>
      <c r="F191" s="87">
        <v>0</v>
      </c>
    </row>
    <row r="192" spans="1:6" ht="25.5" x14ac:dyDescent="0.2">
      <c r="A192" s="304"/>
      <c r="B192" s="282"/>
      <c r="C192" s="115" t="s">
        <v>479</v>
      </c>
      <c r="D192" s="282"/>
      <c r="E192" s="87">
        <v>220</v>
      </c>
      <c r="F192" s="87"/>
    </row>
    <row r="193" spans="1:6" ht="12.6" customHeight="1" x14ac:dyDescent="0.2">
      <c r="A193" s="304"/>
      <c r="B193" s="282"/>
      <c r="C193" s="115" t="s">
        <v>474</v>
      </c>
      <c r="D193" s="282"/>
      <c r="E193" s="87">
        <v>120</v>
      </c>
      <c r="F193" s="87"/>
    </row>
    <row r="194" spans="1:6" ht="12.6" customHeight="1" x14ac:dyDescent="0.2">
      <c r="A194" s="304"/>
      <c r="B194" s="282"/>
      <c r="C194" s="115" t="s">
        <v>473</v>
      </c>
      <c r="D194" s="282"/>
      <c r="E194" s="87">
        <v>15</v>
      </c>
      <c r="F194" s="87"/>
    </row>
    <row r="195" spans="1:6" ht="25.5" x14ac:dyDescent="0.2">
      <c r="A195" s="304"/>
      <c r="B195" s="282"/>
      <c r="C195" s="115" t="s">
        <v>472</v>
      </c>
      <c r="D195" s="282"/>
      <c r="E195" s="87">
        <v>120</v>
      </c>
      <c r="F195" s="87"/>
    </row>
    <row r="196" spans="1:6" x14ac:dyDescent="0.2">
      <c r="A196" s="304"/>
      <c r="B196" s="282"/>
      <c r="C196" s="115" t="s">
        <v>475</v>
      </c>
      <c r="D196" s="282"/>
      <c r="E196" s="87">
        <v>20</v>
      </c>
      <c r="F196" s="87"/>
    </row>
    <row r="197" spans="1:6" x14ac:dyDescent="0.2">
      <c r="A197" s="275"/>
      <c r="B197" s="253"/>
      <c r="C197" s="115" t="s">
        <v>476</v>
      </c>
      <c r="D197" s="253"/>
      <c r="E197" s="87">
        <v>20</v>
      </c>
      <c r="F197" s="87"/>
    </row>
    <row r="198" spans="1:6" ht="12.6" customHeight="1" x14ac:dyDescent="0.2">
      <c r="A198" s="96" t="s">
        <v>542</v>
      </c>
      <c r="B198" s="86"/>
      <c r="C198" s="105" t="s">
        <v>477</v>
      </c>
      <c r="D198" s="86" t="s">
        <v>77</v>
      </c>
      <c r="E198" s="87">
        <v>55</v>
      </c>
      <c r="F198" s="87"/>
    </row>
    <row r="199" spans="1:6" ht="25.5" x14ac:dyDescent="0.2">
      <c r="A199" s="96" t="s">
        <v>543</v>
      </c>
      <c r="B199" s="86"/>
      <c r="C199" s="105" t="s">
        <v>656</v>
      </c>
      <c r="D199" s="86" t="s">
        <v>77</v>
      </c>
      <c r="E199" s="87">
        <v>10.3</v>
      </c>
      <c r="F199" s="87"/>
    </row>
    <row r="200" spans="1:6" ht="25.5" x14ac:dyDescent="0.2">
      <c r="A200" s="96" t="s">
        <v>544</v>
      </c>
      <c r="B200" s="86"/>
      <c r="C200" s="105" t="s">
        <v>432</v>
      </c>
      <c r="D200" s="86" t="s">
        <v>155</v>
      </c>
      <c r="E200" s="87">
        <v>10</v>
      </c>
      <c r="F200" s="87"/>
    </row>
    <row r="201" spans="1:6" ht="42" customHeight="1" x14ac:dyDescent="0.2">
      <c r="A201" s="96" t="s">
        <v>545</v>
      </c>
      <c r="B201" s="86"/>
      <c r="C201" s="110" t="s">
        <v>451</v>
      </c>
      <c r="D201" s="78"/>
      <c r="E201" s="84">
        <v>132</v>
      </c>
      <c r="F201" s="84">
        <v>0</v>
      </c>
    </row>
    <row r="202" spans="1:6" ht="25.5" x14ac:dyDescent="0.2">
      <c r="A202" s="96" t="s">
        <v>546</v>
      </c>
      <c r="B202" s="86"/>
      <c r="C202" s="90" t="s">
        <v>478</v>
      </c>
      <c r="D202" s="83" t="s">
        <v>77</v>
      </c>
      <c r="E202" s="87">
        <v>22</v>
      </c>
      <c r="F202" s="87"/>
    </row>
    <row r="203" spans="1:6" ht="38.25" x14ac:dyDescent="0.2">
      <c r="A203" s="96" t="s">
        <v>547</v>
      </c>
      <c r="B203" s="86"/>
      <c r="C203" s="90" t="s">
        <v>285</v>
      </c>
      <c r="D203" s="86" t="s">
        <v>77</v>
      </c>
      <c r="E203" s="87">
        <v>50</v>
      </c>
      <c r="F203" s="87"/>
    </row>
    <row r="204" spans="1:6" ht="25.5" x14ac:dyDescent="0.2">
      <c r="A204" s="96" t="s">
        <v>811</v>
      </c>
      <c r="B204" s="86"/>
      <c r="C204" s="90" t="s">
        <v>759</v>
      </c>
      <c r="D204" s="86" t="s">
        <v>61</v>
      </c>
      <c r="E204" s="87">
        <v>60</v>
      </c>
      <c r="F204" s="87"/>
    </row>
    <row r="205" spans="1:6" x14ac:dyDescent="0.2">
      <c r="A205" s="262">
        <v>56</v>
      </c>
      <c r="B205" s="252"/>
      <c r="C205" s="260" t="s">
        <v>5</v>
      </c>
      <c r="D205" s="252" t="s">
        <v>77</v>
      </c>
      <c r="E205" s="22">
        <v>3.6</v>
      </c>
      <c r="F205" s="22">
        <v>3.2</v>
      </c>
    </row>
    <row r="206" spans="1:6" x14ac:dyDescent="0.2">
      <c r="A206" s="263"/>
      <c r="B206" s="253"/>
      <c r="C206" s="261"/>
      <c r="D206" s="253"/>
      <c r="E206" s="84">
        <v>3.1</v>
      </c>
      <c r="F206" s="84">
        <v>3</v>
      </c>
    </row>
    <row r="207" spans="1:6" ht="12.6" customHeight="1" x14ac:dyDescent="0.2">
      <c r="A207" s="85">
        <v>57</v>
      </c>
      <c r="B207" s="86"/>
      <c r="C207" s="90" t="s">
        <v>7</v>
      </c>
      <c r="D207" s="86" t="s">
        <v>77</v>
      </c>
      <c r="E207" s="87">
        <v>3.6999999999999997</v>
      </c>
      <c r="F207" s="87">
        <v>3.5999999999999996</v>
      </c>
    </row>
    <row r="208" spans="1:6" ht="12.6" customHeight="1" x14ac:dyDescent="0.2">
      <c r="A208" s="262">
        <v>58</v>
      </c>
      <c r="B208" s="252"/>
      <c r="C208" s="244" t="s">
        <v>6</v>
      </c>
      <c r="D208" s="252" t="s">
        <v>77</v>
      </c>
      <c r="E208" s="22">
        <v>5.3</v>
      </c>
      <c r="F208" s="22">
        <v>5.2</v>
      </c>
    </row>
    <row r="209" spans="1:6" ht="12.6" customHeight="1" x14ac:dyDescent="0.2">
      <c r="A209" s="263"/>
      <c r="B209" s="253"/>
      <c r="C209" s="245"/>
      <c r="D209" s="253"/>
      <c r="E209" s="84">
        <v>3.6999999999999997</v>
      </c>
      <c r="F209" s="84">
        <v>3.6</v>
      </c>
    </row>
    <row r="210" spans="1:6" ht="12.6" customHeight="1" x14ac:dyDescent="0.2">
      <c r="A210" s="262">
        <v>59</v>
      </c>
      <c r="B210" s="252"/>
      <c r="C210" s="244" t="s">
        <v>9</v>
      </c>
      <c r="D210" s="252" t="s">
        <v>77</v>
      </c>
      <c r="E210" s="22">
        <v>3.7</v>
      </c>
      <c r="F210" s="22">
        <v>3.5</v>
      </c>
    </row>
    <row r="211" spans="1:6" ht="12.6" customHeight="1" x14ac:dyDescent="0.2">
      <c r="A211" s="263"/>
      <c r="B211" s="253"/>
      <c r="C211" s="245"/>
      <c r="D211" s="253"/>
      <c r="E211" s="84">
        <v>3.0999999999999996</v>
      </c>
      <c r="F211" s="84">
        <v>3</v>
      </c>
    </row>
    <row r="212" spans="1:6" ht="12.6" customHeight="1" x14ac:dyDescent="0.2">
      <c r="A212" s="262">
        <v>60</v>
      </c>
      <c r="B212" s="252"/>
      <c r="C212" s="244" t="s">
        <v>10</v>
      </c>
      <c r="D212" s="252" t="s">
        <v>77</v>
      </c>
      <c r="E212" s="22">
        <v>3.2</v>
      </c>
      <c r="F212" s="22">
        <v>3.1</v>
      </c>
    </row>
    <row r="213" spans="1:6" ht="12.6" customHeight="1" x14ac:dyDescent="0.2">
      <c r="A213" s="263"/>
      <c r="B213" s="253"/>
      <c r="C213" s="245"/>
      <c r="D213" s="253"/>
      <c r="E213" s="84">
        <v>3.6</v>
      </c>
      <c r="F213" s="84">
        <v>3.5</v>
      </c>
    </row>
    <row r="214" spans="1:6" ht="12.6" customHeight="1" x14ac:dyDescent="0.2">
      <c r="A214" s="85">
        <v>61</v>
      </c>
      <c r="B214" s="86"/>
      <c r="C214" s="90" t="s">
        <v>12</v>
      </c>
      <c r="D214" s="86" t="s">
        <v>77</v>
      </c>
      <c r="E214" s="87">
        <v>4</v>
      </c>
      <c r="F214" s="87">
        <v>3.6</v>
      </c>
    </row>
    <row r="215" spans="1:6" ht="12.6" customHeight="1" x14ac:dyDescent="0.2">
      <c r="A215" s="85">
        <v>62</v>
      </c>
      <c r="B215" s="86"/>
      <c r="C215" s="90" t="s">
        <v>11</v>
      </c>
      <c r="D215" s="86" t="s">
        <v>77</v>
      </c>
      <c r="E215" s="87">
        <v>3</v>
      </c>
      <c r="F215" s="87">
        <v>2.9</v>
      </c>
    </row>
    <row r="216" spans="1:6" ht="12.6" customHeight="1" x14ac:dyDescent="0.2">
      <c r="A216" s="85">
        <v>63</v>
      </c>
      <c r="B216" s="86"/>
      <c r="C216" s="90" t="s">
        <v>13</v>
      </c>
      <c r="D216" s="86" t="s">
        <v>77</v>
      </c>
      <c r="E216" s="87">
        <v>3.3</v>
      </c>
      <c r="F216" s="87">
        <v>3.1999999999999997</v>
      </c>
    </row>
    <row r="217" spans="1:6" ht="12.6" customHeight="1" x14ac:dyDescent="0.2">
      <c r="A217" s="85">
        <v>64</v>
      </c>
      <c r="B217" s="86"/>
      <c r="C217" s="90" t="s">
        <v>14</v>
      </c>
      <c r="D217" s="86" t="s">
        <v>77</v>
      </c>
      <c r="E217" s="87">
        <v>3</v>
      </c>
      <c r="F217" s="87">
        <v>2.9</v>
      </c>
    </row>
    <row r="218" spans="1:6" ht="12.6" customHeight="1" x14ac:dyDescent="0.2">
      <c r="A218" s="262">
        <v>65</v>
      </c>
      <c r="B218" s="268" t="s">
        <v>78</v>
      </c>
      <c r="C218" s="266" t="s">
        <v>79</v>
      </c>
      <c r="D218" s="252"/>
      <c r="E218" s="81">
        <v>4997.8</v>
      </c>
      <c r="F218" s="81">
        <v>3263.2</v>
      </c>
    </row>
    <row r="219" spans="1:6" ht="12.6" customHeight="1" x14ac:dyDescent="0.2">
      <c r="A219" s="263"/>
      <c r="B219" s="269"/>
      <c r="C219" s="267"/>
      <c r="D219" s="253"/>
      <c r="E219" s="63">
        <f>+E221+E222+E224+E226+E228+E229+E230+E232+E235+E248</f>
        <v>5033.9000000000005</v>
      </c>
      <c r="F219" s="63">
        <f>+F221+F222+F224+F226+F228+F229+F230+F232+F235+F248</f>
        <v>3300.9</v>
      </c>
    </row>
    <row r="220" spans="1:6" ht="12.6" customHeight="1" x14ac:dyDescent="0.2">
      <c r="A220" s="262">
        <v>66</v>
      </c>
      <c r="B220" s="268"/>
      <c r="C220" s="285" t="s">
        <v>44</v>
      </c>
      <c r="D220" s="252" t="s">
        <v>80</v>
      </c>
      <c r="E220" s="22">
        <v>1011.9</v>
      </c>
      <c r="F220" s="22">
        <v>712.5</v>
      </c>
    </row>
    <row r="221" spans="1:6" x14ac:dyDescent="0.2">
      <c r="A221" s="263"/>
      <c r="B221" s="269"/>
      <c r="C221" s="286"/>
      <c r="D221" s="253"/>
      <c r="E221" s="84">
        <f>951.3+60.6+5</f>
        <v>1016.9</v>
      </c>
      <c r="F221" s="84">
        <f>653.1+59.4+3</f>
        <v>715.5</v>
      </c>
    </row>
    <row r="222" spans="1:6" ht="12.6" customHeight="1" x14ac:dyDescent="0.2">
      <c r="A222" s="85">
        <v>67</v>
      </c>
      <c r="B222" s="86"/>
      <c r="C222" s="116" t="s">
        <v>49</v>
      </c>
      <c r="D222" s="86" t="s">
        <v>80</v>
      </c>
      <c r="E222" s="87">
        <v>314.10000000000002</v>
      </c>
      <c r="F222" s="87">
        <v>238.4</v>
      </c>
    </row>
    <row r="223" spans="1:6" ht="12.6" customHeight="1" x14ac:dyDescent="0.2">
      <c r="A223" s="262">
        <v>68</v>
      </c>
      <c r="B223" s="252"/>
      <c r="C223" s="280" t="s">
        <v>50</v>
      </c>
      <c r="D223" s="252" t="s">
        <v>80</v>
      </c>
      <c r="E223" s="22"/>
      <c r="F223" s="22">
        <v>172.3</v>
      </c>
    </row>
    <row r="224" spans="1:6" ht="12.6" customHeight="1" x14ac:dyDescent="0.2">
      <c r="A224" s="263"/>
      <c r="B224" s="253"/>
      <c r="C224" s="281"/>
      <c r="D224" s="253"/>
      <c r="E224" s="87">
        <v>241.9</v>
      </c>
      <c r="F224" s="84">
        <v>180.8</v>
      </c>
    </row>
    <row r="225" spans="1:6" ht="12.6" customHeight="1" x14ac:dyDescent="0.2">
      <c r="A225" s="262">
        <v>69</v>
      </c>
      <c r="B225" s="252"/>
      <c r="C225" s="280" t="s">
        <v>45</v>
      </c>
      <c r="D225" s="252" t="s">
        <v>80</v>
      </c>
      <c r="E225" s="22"/>
      <c r="F225" s="22">
        <v>162.30000000000001</v>
      </c>
    </row>
    <row r="226" spans="1:6" ht="12.6" customHeight="1" x14ac:dyDescent="0.2">
      <c r="A226" s="263"/>
      <c r="B226" s="253"/>
      <c r="C226" s="281"/>
      <c r="D226" s="253"/>
      <c r="E226" s="87">
        <v>223.70000000000002</v>
      </c>
      <c r="F226" s="84">
        <v>165.5</v>
      </c>
    </row>
    <row r="227" spans="1:6" ht="12.6" customHeight="1" x14ac:dyDescent="0.2">
      <c r="A227" s="262">
        <v>70</v>
      </c>
      <c r="B227" s="252"/>
      <c r="C227" s="280" t="s">
        <v>51</v>
      </c>
      <c r="D227" s="252" t="s">
        <v>80</v>
      </c>
      <c r="E227" s="22"/>
      <c r="F227" s="22">
        <v>125.2</v>
      </c>
    </row>
    <row r="228" spans="1:6" ht="12.6" customHeight="1" x14ac:dyDescent="0.2">
      <c r="A228" s="263"/>
      <c r="B228" s="253"/>
      <c r="C228" s="281"/>
      <c r="D228" s="253"/>
      <c r="E228" s="87">
        <v>151.79999999999998</v>
      </c>
      <c r="F228" s="84">
        <v>117.60000000000001</v>
      </c>
    </row>
    <row r="229" spans="1:6" ht="12.6" customHeight="1" x14ac:dyDescent="0.2">
      <c r="A229" s="85">
        <v>71</v>
      </c>
      <c r="B229" s="86"/>
      <c r="C229" s="116" t="s">
        <v>52</v>
      </c>
      <c r="D229" s="86" t="s">
        <v>80</v>
      </c>
      <c r="E229" s="87">
        <v>137.1</v>
      </c>
      <c r="F229" s="87">
        <v>101.6</v>
      </c>
    </row>
    <row r="230" spans="1:6" ht="12.6" customHeight="1" x14ac:dyDescent="0.2">
      <c r="A230" s="85">
        <v>72</v>
      </c>
      <c r="B230" s="86"/>
      <c r="C230" s="90" t="s">
        <v>53</v>
      </c>
      <c r="D230" s="86" t="s">
        <v>81</v>
      </c>
      <c r="E230" s="87">
        <v>1353.3</v>
      </c>
      <c r="F230" s="87">
        <v>1124.4000000000001</v>
      </c>
    </row>
    <row r="231" spans="1:6" ht="12.6" customHeight="1" x14ac:dyDescent="0.2">
      <c r="A231" s="262">
        <v>73</v>
      </c>
      <c r="B231" s="252"/>
      <c r="C231" s="280" t="s">
        <v>43</v>
      </c>
      <c r="D231" s="252" t="s">
        <v>82</v>
      </c>
      <c r="E231" s="22">
        <v>696.3</v>
      </c>
      <c r="F231" s="22">
        <v>528.5</v>
      </c>
    </row>
    <row r="232" spans="1:6" ht="12.6" customHeight="1" x14ac:dyDescent="0.2">
      <c r="A232" s="283"/>
      <c r="B232" s="282"/>
      <c r="C232" s="281"/>
      <c r="D232" s="253"/>
      <c r="E232" s="84">
        <v>725.90000000000009</v>
      </c>
      <c r="F232" s="84">
        <v>557.6</v>
      </c>
    </row>
    <row r="233" spans="1:6" ht="25.5" x14ac:dyDescent="0.2">
      <c r="A233" s="263"/>
      <c r="B233" s="253"/>
      <c r="C233" s="94" t="s">
        <v>480</v>
      </c>
      <c r="D233" s="86" t="s">
        <v>126</v>
      </c>
      <c r="E233" s="87">
        <v>5.2</v>
      </c>
      <c r="F233" s="87"/>
    </row>
    <row r="234" spans="1:6" x14ac:dyDescent="0.2">
      <c r="A234" s="262">
        <v>74</v>
      </c>
      <c r="B234" s="252"/>
      <c r="C234" s="260" t="s">
        <v>166</v>
      </c>
      <c r="D234" s="252"/>
      <c r="E234" s="22">
        <v>859</v>
      </c>
      <c r="F234" s="22">
        <v>89.7</v>
      </c>
    </row>
    <row r="235" spans="1:6" x14ac:dyDescent="0.2">
      <c r="A235" s="263"/>
      <c r="B235" s="253"/>
      <c r="C235" s="261"/>
      <c r="D235" s="253"/>
      <c r="E235" s="84">
        <v>860.2</v>
      </c>
      <c r="F235" s="84">
        <v>90.9</v>
      </c>
    </row>
    <row r="236" spans="1:6" x14ac:dyDescent="0.2">
      <c r="A236" s="274" t="s">
        <v>548</v>
      </c>
      <c r="B236" s="252"/>
      <c r="C236" s="260" t="s">
        <v>3</v>
      </c>
      <c r="D236" s="256" t="s">
        <v>141</v>
      </c>
      <c r="E236" s="22">
        <v>450.1</v>
      </c>
      <c r="F236" s="22">
        <v>89.7</v>
      </c>
    </row>
    <row r="237" spans="1:6" ht="12.6" customHeight="1" x14ac:dyDescent="0.2">
      <c r="A237" s="275"/>
      <c r="B237" s="253"/>
      <c r="C237" s="261"/>
      <c r="D237" s="257"/>
      <c r="E237" s="84">
        <v>451.29999999999995</v>
      </c>
      <c r="F237" s="84">
        <v>90.9</v>
      </c>
    </row>
    <row r="238" spans="1:6" ht="51" x14ac:dyDescent="0.2">
      <c r="A238" s="96" t="s">
        <v>549</v>
      </c>
      <c r="B238" s="86"/>
      <c r="C238" s="99" t="s">
        <v>187</v>
      </c>
      <c r="D238" s="97" t="s">
        <v>83</v>
      </c>
      <c r="E238" s="87">
        <v>27</v>
      </c>
      <c r="F238" s="87"/>
    </row>
    <row r="239" spans="1:6" x14ac:dyDescent="0.2">
      <c r="A239" s="96" t="s">
        <v>550</v>
      </c>
      <c r="B239" s="86"/>
      <c r="C239" s="99" t="s">
        <v>372</v>
      </c>
      <c r="D239" s="97" t="s">
        <v>83</v>
      </c>
      <c r="E239" s="87">
        <v>25</v>
      </c>
      <c r="F239" s="87"/>
    </row>
    <row r="240" spans="1:6" ht="25.5" x14ac:dyDescent="0.2">
      <c r="A240" s="96" t="s">
        <v>551</v>
      </c>
      <c r="B240" s="86"/>
      <c r="C240" s="99" t="s">
        <v>373</v>
      </c>
      <c r="D240" s="97" t="s">
        <v>83</v>
      </c>
      <c r="E240" s="87">
        <v>10</v>
      </c>
      <c r="F240" s="87"/>
    </row>
    <row r="241" spans="1:6" ht="25.5" x14ac:dyDescent="0.2">
      <c r="A241" s="96" t="s">
        <v>552</v>
      </c>
      <c r="B241" s="86"/>
      <c r="C241" s="100" t="s">
        <v>286</v>
      </c>
      <c r="D241" s="97" t="s">
        <v>155</v>
      </c>
      <c r="E241" s="87">
        <v>36</v>
      </c>
      <c r="F241" s="87"/>
    </row>
    <row r="242" spans="1:6" ht="48.75" customHeight="1" x14ac:dyDescent="0.2">
      <c r="A242" s="96" t="s">
        <v>553</v>
      </c>
      <c r="B242" s="86"/>
      <c r="C242" s="100" t="s">
        <v>657</v>
      </c>
      <c r="D242" s="97" t="s">
        <v>155</v>
      </c>
      <c r="E242" s="87">
        <v>19</v>
      </c>
      <c r="F242" s="87"/>
    </row>
    <row r="243" spans="1:6" ht="40.5" x14ac:dyDescent="0.2">
      <c r="A243" s="96" t="s">
        <v>554</v>
      </c>
      <c r="B243" s="86"/>
      <c r="C243" s="110" t="s">
        <v>451</v>
      </c>
      <c r="D243" s="75"/>
      <c r="E243" s="84">
        <v>291.90000000000003</v>
      </c>
      <c r="F243" s="84">
        <v>0</v>
      </c>
    </row>
    <row r="244" spans="1:6" ht="39" customHeight="1" x14ac:dyDescent="0.2">
      <c r="A244" s="96" t="s">
        <v>555</v>
      </c>
      <c r="B244" s="86"/>
      <c r="C244" s="100" t="s">
        <v>172</v>
      </c>
      <c r="D244" s="86" t="s">
        <v>82</v>
      </c>
      <c r="E244" s="87">
        <v>10</v>
      </c>
      <c r="F244" s="87"/>
    </row>
    <row r="245" spans="1:6" x14ac:dyDescent="0.2">
      <c r="A245" s="96" t="s">
        <v>556</v>
      </c>
      <c r="B245" s="86"/>
      <c r="C245" s="100" t="s">
        <v>481</v>
      </c>
      <c r="D245" s="86" t="s">
        <v>82</v>
      </c>
      <c r="E245" s="87">
        <v>267.3</v>
      </c>
      <c r="F245" s="87"/>
    </row>
    <row r="246" spans="1:6" x14ac:dyDescent="0.2">
      <c r="A246" s="96" t="s">
        <v>810</v>
      </c>
      <c r="B246" s="86"/>
      <c r="C246" s="90" t="s">
        <v>742</v>
      </c>
      <c r="D246" s="86" t="s">
        <v>80</v>
      </c>
      <c r="E246" s="87">
        <v>14.6</v>
      </c>
      <c r="F246" s="87"/>
    </row>
    <row r="247" spans="1:6" x14ac:dyDescent="0.2">
      <c r="A247" s="262">
        <v>75</v>
      </c>
      <c r="B247" s="252"/>
      <c r="C247" s="260" t="s">
        <v>6</v>
      </c>
      <c r="D247" s="252" t="s">
        <v>82</v>
      </c>
      <c r="E247" s="22">
        <v>8.6999999999999993</v>
      </c>
      <c r="F247" s="22">
        <v>8.3000000000000007</v>
      </c>
    </row>
    <row r="248" spans="1:6" ht="12.6" customHeight="1" x14ac:dyDescent="0.2">
      <c r="A248" s="263"/>
      <c r="B248" s="253"/>
      <c r="C248" s="261"/>
      <c r="D248" s="253"/>
      <c r="E248" s="84">
        <v>9</v>
      </c>
      <c r="F248" s="84">
        <v>8.6000000000000014</v>
      </c>
    </row>
    <row r="249" spans="1:6" ht="12.6" customHeight="1" x14ac:dyDescent="0.2">
      <c r="A249" s="85">
        <v>76</v>
      </c>
      <c r="B249" s="78" t="s">
        <v>104</v>
      </c>
      <c r="C249" s="117" t="s">
        <v>105</v>
      </c>
      <c r="D249" s="86"/>
      <c r="E249" s="63">
        <v>384.4</v>
      </c>
      <c r="F249" s="63">
        <v>0</v>
      </c>
    </row>
    <row r="250" spans="1:6" x14ac:dyDescent="0.2">
      <c r="A250" s="262">
        <v>77</v>
      </c>
      <c r="B250" s="268"/>
      <c r="C250" s="116" t="s">
        <v>291</v>
      </c>
      <c r="D250" s="252" t="s">
        <v>106</v>
      </c>
      <c r="E250" s="87">
        <v>41</v>
      </c>
      <c r="F250" s="63"/>
    </row>
    <row r="251" spans="1:6" ht="12.6" customHeight="1" x14ac:dyDescent="0.2">
      <c r="A251" s="283"/>
      <c r="B251" s="284"/>
      <c r="C251" s="104" t="s">
        <v>297</v>
      </c>
      <c r="D251" s="282"/>
      <c r="E251" s="87">
        <v>30</v>
      </c>
      <c r="F251" s="87"/>
    </row>
    <row r="252" spans="1:6" ht="25.5" x14ac:dyDescent="0.2">
      <c r="A252" s="263"/>
      <c r="B252" s="269"/>
      <c r="C252" s="104" t="s">
        <v>588</v>
      </c>
      <c r="D252" s="253"/>
      <c r="E252" s="87">
        <v>11</v>
      </c>
      <c r="F252" s="87"/>
    </row>
    <row r="253" spans="1:6" x14ac:dyDescent="0.2">
      <c r="A253" s="85">
        <v>78</v>
      </c>
      <c r="B253" s="86"/>
      <c r="C253" s="90" t="s">
        <v>166</v>
      </c>
      <c r="D253" s="86"/>
      <c r="E253" s="87">
        <v>343.4</v>
      </c>
      <c r="F253" s="87">
        <v>0</v>
      </c>
    </row>
    <row r="254" spans="1:6" ht="12.6" customHeight="1" x14ac:dyDescent="0.2">
      <c r="A254" s="118" t="s">
        <v>557</v>
      </c>
      <c r="B254" s="86"/>
      <c r="C254" s="99" t="s">
        <v>181</v>
      </c>
      <c r="D254" s="86" t="s">
        <v>106</v>
      </c>
      <c r="E254" s="87">
        <v>80.400000000000006</v>
      </c>
      <c r="F254" s="87"/>
    </row>
    <row r="255" spans="1:6" ht="27.6" customHeight="1" x14ac:dyDescent="0.2">
      <c r="A255" s="118" t="s">
        <v>559</v>
      </c>
      <c r="B255" s="86"/>
      <c r="C255" s="99" t="s">
        <v>140</v>
      </c>
      <c r="D255" s="86" t="s">
        <v>142</v>
      </c>
      <c r="E255" s="87">
        <v>50</v>
      </c>
      <c r="F255" s="87"/>
    </row>
    <row r="256" spans="1:6" ht="51" x14ac:dyDescent="0.2">
      <c r="A256" s="118" t="s">
        <v>560</v>
      </c>
      <c r="B256" s="86"/>
      <c r="C256" s="99" t="s">
        <v>430</v>
      </c>
      <c r="D256" s="83" t="s">
        <v>106</v>
      </c>
      <c r="E256" s="87">
        <v>20</v>
      </c>
      <c r="F256" s="87"/>
    </row>
    <row r="257" spans="1:6" ht="25.5" x14ac:dyDescent="0.2">
      <c r="A257" s="118" t="s">
        <v>561</v>
      </c>
      <c r="B257" s="86"/>
      <c r="C257" s="99" t="s">
        <v>270</v>
      </c>
      <c r="D257" s="83" t="s">
        <v>116</v>
      </c>
      <c r="E257" s="87">
        <v>23</v>
      </c>
      <c r="F257" s="87"/>
    </row>
    <row r="258" spans="1:6" ht="40.5" x14ac:dyDescent="0.2">
      <c r="A258" s="118" t="s">
        <v>636</v>
      </c>
      <c r="B258" s="86"/>
      <c r="C258" s="110" t="s">
        <v>451</v>
      </c>
      <c r="D258" s="78"/>
      <c r="E258" s="84">
        <v>170</v>
      </c>
      <c r="F258" s="84">
        <v>0</v>
      </c>
    </row>
    <row r="259" spans="1:6" ht="25.5" x14ac:dyDescent="0.2">
      <c r="A259" s="96" t="s">
        <v>637</v>
      </c>
      <c r="B259" s="86"/>
      <c r="C259" s="99" t="s">
        <v>287</v>
      </c>
      <c r="D259" s="86" t="s">
        <v>116</v>
      </c>
      <c r="E259" s="87">
        <v>47</v>
      </c>
      <c r="F259" s="87"/>
    </row>
    <row r="260" spans="1:6" ht="25.5" x14ac:dyDescent="0.2">
      <c r="A260" s="96" t="s">
        <v>638</v>
      </c>
      <c r="B260" s="86"/>
      <c r="C260" s="99" t="s">
        <v>288</v>
      </c>
      <c r="D260" s="97" t="s">
        <v>126</v>
      </c>
      <c r="E260" s="87">
        <v>11</v>
      </c>
      <c r="F260" s="87"/>
    </row>
    <row r="261" spans="1:6" ht="38.25" x14ac:dyDescent="0.2">
      <c r="A261" s="96" t="s">
        <v>639</v>
      </c>
      <c r="B261" s="86"/>
      <c r="C261" s="99" t="s">
        <v>375</v>
      </c>
      <c r="D261" s="83" t="s">
        <v>116</v>
      </c>
      <c r="E261" s="87">
        <v>3</v>
      </c>
      <c r="F261" s="87"/>
    </row>
    <row r="262" spans="1:6" ht="51" x14ac:dyDescent="0.2">
      <c r="A262" s="96" t="s">
        <v>640</v>
      </c>
      <c r="B262" s="86"/>
      <c r="C262" s="99" t="s">
        <v>483</v>
      </c>
      <c r="D262" s="83" t="s">
        <v>116</v>
      </c>
      <c r="E262" s="87">
        <v>80</v>
      </c>
      <c r="F262" s="87"/>
    </row>
    <row r="263" spans="1:6" ht="38.25" x14ac:dyDescent="0.2">
      <c r="A263" s="96" t="s">
        <v>641</v>
      </c>
      <c r="B263" s="86"/>
      <c r="C263" s="99" t="s">
        <v>482</v>
      </c>
      <c r="D263" s="86" t="s">
        <v>116</v>
      </c>
      <c r="E263" s="87">
        <v>6</v>
      </c>
      <c r="F263" s="87"/>
    </row>
    <row r="264" spans="1:6" x14ac:dyDescent="0.2">
      <c r="A264" s="96" t="s">
        <v>642</v>
      </c>
      <c r="B264" s="86"/>
      <c r="C264" s="99" t="s">
        <v>635</v>
      </c>
      <c r="D264" s="83" t="s">
        <v>116</v>
      </c>
      <c r="E264" s="87">
        <v>23</v>
      </c>
      <c r="F264" s="87"/>
    </row>
    <row r="265" spans="1:6" x14ac:dyDescent="0.2">
      <c r="A265" s="262">
        <v>79</v>
      </c>
      <c r="B265" s="268" t="s">
        <v>84</v>
      </c>
      <c r="C265" s="278" t="s">
        <v>85</v>
      </c>
      <c r="D265" s="252"/>
      <c r="E265" s="81">
        <v>2579.2999999999997</v>
      </c>
      <c r="F265" s="87"/>
    </row>
    <row r="266" spans="1:6" x14ac:dyDescent="0.2">
      <c r="A266" s="263"/>
      <c r="B266" s="269"/>
      <c r="C266" s="279"/>
      <c r="D266" s="253"/>
      <c r="E266" s="82">
        <v>2516.3999999999996</v>
      </c>
      <c r="F266" s="82">
        <v>0</v>
      </c>
    </row>
    <row r="267" spans="1:6" ht="27" customHeight="1" x14ac:dyDescent="0.2">
      <c r="A267" s="85">
        <v>80</v>
      </c>
      <c r="B267" s="78"/>
      <c r="C267" s="119" t="s">
        <v>270</v>
      </c>
      <c r="D267" s="97" t="s">
        <v>131</v>
      </c>
      <c r="E267" s="120">
        <v>192</v>
      </c>
      <c r="F267" s="120"/>
    </row>
    <row r="268" spans="1:6" x14ac:dyDescent="0.2">
      <c r="A268" s="85">
        <v>81</v>
      </c>
      <c r="B268" s="86"/>
      <c r="C268" s="90" t="s">
        <v>173</v>
      </c>
      <c r="D268" s="97"/>
      <c r="E268" s="87">
        <v>1344.6</v>
      </c>
      <c r="F268" s="87">
        <v>0</v>
      </c>
    </row>
    <row r="269" spans="1:6" ht="40.5" x14ac:dyDescent="0.2">
      <c r="A269" s="96" t="s">
        <v>673</v>
      </c>
      <c r="B269" s="86"/>
      <c r="C269" s="110" t="s">
        <v>451</v>
      </c>
      <c r="D269" s="97"/>
      <c r="E269" s="84">
        <v>1344.6</v>
      </c>
      <c r="F269" s="84">
        <v>0</v>
      </c>
    </row>
    <row r="270" spans="1:6" ht="39" customHeight="1" x14ac:dyDescent="0.2">
      <c r="A270" s="96" t="s">
        <v>674</v>
      </c>
      <c r="B270" s="86"/>
      <c r="C270" s="100" t="s">
        <v>379</v>
      </c>
      <c r="D270" s="97" t="s">
        <v>128</v>
      </c>
      <c r="E270" s="87">
        <v>75</v>
      </c>
      <c r="F270" s="87"/>
    </row>
    <row r="271" spans="1:6" ht="27.6" customHeight="1" x14ac:dyDescent="0.2">
      <c r="A271" s="96" t="s">
        <v>675</v>
      </c>
      <c r="B271" s="86"/>
      <c r="C271" s="100" t="s">
        <v>433</v>
      </c>
      <c r="D271" s="97" t="s">
        <v>128</v>
      </c>
      <c r="E271" s="87">
        <v>50</v>
      </c>
      <c r="F271" s="87"/>
    </row>
    <row r="272" spans="1:6" ht="25.5" x14ac:dyDescent="0.2">
      <c r="A272" s="96" t="s">
        <v>676</v>
      </c>
      <c r="B272" s="86"/>
      <c r="C272" s="99" t="s">
        <v>380</v>
      </c>
      <c r="D272" s="97" t="s">
        <v>38</v>
      </c>
      <c r="E272" s="87">
        <v>30</v>
      </c>
      <c r="F272" s="87"/>
    </row>
    <row r="273" spans="1:6" ht="38.25" x14ac:dyDescent="0.2">
      <c r="A273" s="96" t="s">
        <v>677</v>
      </c>
      <c r="B273" s="86"/>
      <c r="C273" s="90" t="s">
        <v>139</v>
      </c>
      <c r="D273" s="97" t="s">
        <v>128</v>
      </c>
      <c r="E273" s="87">
        <v>60</v>
      </c>
      <c r="F273" s="87"/>
    </row>
    <row r="274" spans="1:6" ht="30.75" customHeight="1" x14ac:dyDescent="0.2">
      <c r="A274" s="96" t="s">
        <v>678</v>
      </c>
      <c r="B274" s="86"/>
      <c r="C274" s="90" t="s">
        <v>484</v>
      </c>
      <c r="D274" s="121" t="s">
        <v>196</v>
      </c>
      <c r="E274" s="87">
        <v>83.1</v>
      </c>
      <c r="F274" s="87"/>
    </row>
    <row r="275" spans="1:6" ht="38.25" x14ac:dyDescent="0.2">
      <c r="A275" s="96" t="s">
        <v>679</v>
      </c>
      <c r="B275" s="86"/>
      <c r="C275" s="90" t="s">
        <v>153</v>
      </c>
      <c r="D275" s="97" t="s">
        <v>152</v>
      </c>
      <c r="E275" s="87">
        <v>145.30000000000001</v>
      </c>
      <c r="F275" s="87"/>
    </row>
    <row r="276" spans="1:6" x14ac:dyDescent="0.2">
      <c r="A276" s="96" t="s">
        <v>680</v>
      </c>
      <c r="B276" s="86"/>
      <c r="C276" s="90" t="s">
        <v>200</v>
      </c>
      <c r="D276" s="122" t="s">
        <v>197</v>
      </c>
      <c r="E276" s="87">
        <v>39.5</v>
      </c>
      <c r="F276" s="87"/>
    </row>
    <row r="277" spans="1:6" ht="12.6" customHeight="1" x14ac:dyDescent="0.2">
      <c r="A277" s="96" t="s">
        <v>681</v>
      </c>
      <c r="B277" s="86"/>
      <c r="C277" s="90" t="s">
        <v>381</v>
      </c>
      <c r="D277" s="121" t="s">
        <v>196</v>
      </c>
      <c r="E277" s="87">
        <v>17.7</v>
      </c>
      <c r="F277" s="87"/>
    </row>
    <row r="278" spans="1:6" ht="25.5" x14ac:dyDescent="0.2">
      <c r="A278" s="96" t="s">
        <v>682</v>
      </c>
      <c r="B278" s="86"/>
      <c r="C278" s="90" t="s">
        <v>486</v>
      </c>
      <c r="D278" s="97" t="s">
        <v>144</v>
      </c>
      <c r="E278" s="87">
        <v>10</v>
      </c>
      <c r="F278" s="87"/>
    </row>
    <row r="279" spans="1:6" x14ac:dyDescent="0.2">
      <c r="A279" s="96" t="s">
        <v>683</v>
      </c>
      <c r="B279" s="86"/>
      <c r="C279" s="99" t="s">
        <v>485</v>
      </c>
      <c r="D279" s="97" t="s">
        <v>144</v>
      </c>
      <c r="E279" s="87">
        <v>15</v>
      </c>
      <c r="F279" s="87"/>
    </row>
    <row r="280" spans="1:6" ht="12.6" customHeight="1" x14ac:dyDescent="0.2">
      <c r="A280" s="96" t="s">
        <v>684</v>
      </c>
      <c r="B280" s="86"/>
      <c r="C280" s="99" t="s">
        <v>382</v>
      </c>
      <c r="D280" s="97" t="s">
        <v>144</v>
      </c>
      <c r="E280" s="87">
        <v>4</v>
      </c>
      <c r="F280" s="87"/>
    </row>
    <row r="281" spans="1:6" ht="25.5" x14ac:dyDescent="0.2">
      <c r="A281" s="96" t="s">
        <v>685</v>
      </c>
      <c r="B281" s="86"/>
      <c r="C281" s="99" t="s">
        <v>487</v>
      </c>
      <c r="D281" s="97" t="s">
        <v>144</v>
      </c>
      <c r="E281" s="87">
        <v>5</v>
      </c>
      <c r="F281" s="87"/>
    </row>
    <row r="282" spans="1:6" ht="25.5" x14ac:dyDescent="0.2">
      <c r="A282" s="96" t="s">
        <v>686</v>
      </c>
      <c r="B282" s="86"/>
      <c r="C282" s="99" t="s">
        <v>426</v>
      </c>
      <c r="D282" s="97" t="s">
        <v>144</v>
      </c>
      <c r="E282" s="87">
        <v>5</v>
      </c>
      <c r="F282" s="87"/>
    </row>
    <row r="283" spans="1:6" ht="25.5" x14ac:dyDescent="0.2">
      <c r="A283" s="96" t="s">
        <v>687</v>
      </c>
      <c r="B283" s="86"/>
      <c r="C283" s="99" t="s">
        <v>122</v>
      </c>
      <c r="D283" s="97" t="s">
        <v>155</v>
      </c>
      <c r="E283" s="87">
        <v>80</v>
      </c>
      <c r="F283" s="87"/>
    </row>
    <row r="284" spans="1:6" ht="12.75" customHeight="1" x14ac:dyDescent="0.2">
      <c r="A284" s="96" t="s">
        <v>688</v>
      </c>
      <c r="B284" s="86"/>
      <c r="C284" s="99" t="s">
        <v>123</v>
      </c>
      <c r="D284" s="97" t="s">
        <v>155</v>
      </c>
      <c r="E284" s="87">
        <v>40</v>
      </c>
      <c r="F284" s="87"/>
    </row>
    <row r="285" spans="1:6" ht="12.6" customHeight="1" x14ac:dyDescent="0.2">
      <c r="A285" s="96" t="s">
        <v>689</v>
      </c>
      <c r="B285" s="86"/>
      <c r="C285" s="90" t="s">
        <v>289</v>
      </c>
      <c r="D285" s="97" t="s">
        <v>86</v>
      </c>
      <c r="E285" s="87">
        <v>65</v>
      </c>
      <c r="F285" s="87"/>
    </row>
    <row r="286" spans="1:6" ht="25.5" x14ac:dyDescent="0.2">
      <c r="A286" s="96" t="s">
        <v>690</v>
      </c>
      <c r="B286" s="86"/>
      <c r="C286" s="99" t="s">
        <v>439</v>
      </c>
      <c r="D286" s="97" t="s">
        <v>86</v>
      </c>
      <c r="E286" s="87">
        <v>70</v>
      </c>
      <c r="F286" s="87"/>
    </row>
    <row r="287" spans="1:6" x14ac:dyDescent="0.2">
      <c r="A287" s="96" t="s">
        <v>691</v>
      </c>
      <c r="B287" s="86"/>
      <c r="C287" s="99" t="s">
        <v>124</v>
      </c>
      <c r="D287" s="97" t="s">
        <v>155</v>
      </c>
      <c r="E287" s="87">
        <v>70</v>
      </c>
      <c r="F287" s="87"/>
    </row>
    <row r="288" spans="1:6" ht="12.6" customHeight="1" x14ac:dyDescent="0.2">
      <c r="A288" s="96" t="s">
        <v>692</v>
      </c>
      <c r="B288" s="86"/>
      <c r="C288" s="99" t="s">
        <v>383</v>
      </c>
      <c r="D288" s="97" t="s">
        <v>155</v>
      </c>
      <c r="E288" s="87">
        <v>165</v>
      </c>
      <c r="F288" s="87"/>
    </row>
    <row r="289" spans="1:6" ht="12.6" customHeight="1" x14ac:dyDescent="0.2">
      <c r="A289" s="96" t="s">
        <v>693</v>
      </c>
      <c r="B289" s="86"/>
      <c r="C289" s="99" t="s">
        <v>125</v>
      </c>
      <c r="D289" s="97" t="s">
        <v>155</v>
      </c>
      <c r="E289" s="87">
        <v>50</v>
      </c>
      <c r="F289" s="87"/>
    </row>
    <row r="290" spans="1:6" ht="12.6" customHeight="1" x14ac:dyDescent="0.2">
      <c r="A290" s="96" t="s">
        <v>694</v>
      </c>
      <c r="B290" s="86"/>
      <c r="C290" s="90" t="s">
        <v>384</v>
      </c>
      <c r="D290" s="97" t="s">
        <v>155</v>
      </c>
      <c r="E290" s="87">
        <v>40</v>
      </c>
      <c r="F290" s="87"/>
    </row>
    <row r="291" spans="1:6" x14ac:dyDescent="0.2">
      <c r="A291" s="96" t="s">
        <v>695</v>
      </c>
      <c r="B291" s="86"/>
      <c r="C291" s="90" t="s">
        <v>618</v>
      </c>
      <c r="D291" s="97" t="s">
        <v>155</v>
      </c>
      <c r="E291" s="87">
        <v>50</v>
      </c>
      <c r="F291" s="87"/>
    </row>
    <row r="292" spans="1:6" ht="25.5" x14ac:dyDescent="0.2">
      <c r="A292" s="96" t="s">
        <v>696</v>
      </c>
      <c r="B292" s="86"/>
      <c r="C292" s="90" t="s">
        <v>619</v>
      </c>
      <c r="D292" s="97" t="s">
        <v>155</v>
      </c>
      <c r="E292" s="87">
        <v>175</v>
      </c>
      <c r="F292" s="87"/>
    </row>
    <row r="293" spans="1:6" x14ac:dyDescent="0.2">
      <c r="A293" s="262">
        <v>82</v>
      </c>
      <c r="B293" s="252"/>
      <c r="C293" s="260" t="s">
        <v>8</v>
      </c>
      <c r="D293" s="256" t="s">
        <v>87</v>
      </c>
      <c r="E293" s="22">
        <v>788.8</v>
      </c>
      <c r="F293" s="87"/>
    </row>
    <row r="294" spans="1:6" x14ac:dyDescent="0.2">
      <c r="A294" s="263"/>
      <c r="B294" s="253"/>
      <c r="C294" s="261"/>
      <c r="D294" s="257"/>
      <c r="E294" s="84">
        <v>712.8</v>
      </c>
      <c r="F294" s="87"/>
    </row>
    <row r="295" spans="1:6" x14ac:dyDescent="0.2">
      <c r="A295" s="262">
        <v>83</v>
      </c>
      <c r="B295" s="252"/>
      <c r="C295" s="260" t="s">
        <v>4</v>
      </c>
      <c r="D295" s="256" t="s">
        <v>86</v>
      </c>
      <c r="E295" s="22">
        <v>40</v>
      </c>
      <c r="F295" s="87"/>
    </row>
    <row r="296" spans="1:6" x14ac:dyDescent="0.2">
      <c r="A296" s="263"/>
      <c r="B296" s="253"/>
      <c r="C296" s="261"/>
      <c r="D296" s="257"/>
      <c r="E296" s="84">
        <v>47</v>
      </c>
      <c r="F296" s="87"/>
    </row>
    <row r="297" spans="1:6" x14ac:dyDescent="0.2">
      <c r="A297" s="262">
        <v>84</v>
      </c>
      <c r="B297" s="252"/>
      <c r="C297" s="260" t="s">
        <v>5</v>
      </c>
      <c r="D297" s="256" t="s">
        <v>86</v>
      </c>
      <c r="E297" s="22">
        <v>12.9</v>
      </c>
      <c r="F297" s="87"/>
    </row>
    <row r="298" spans="1:6" ht="12.6" customHeight="1" x14ac:dyDescent="0.2">
      <c r="A298" s="263"/>
      <c r="B298" s="253"/>
      <c r="C298" s="261"/>
      <c r="D298" s="257"/>
      <c r="E298" s="84">
        <v>16</v>
      </c>
      <c r="F298" s="87"/>
    </row>
    <row r="299" spans="1:6" ht="12.6" customHeight="1" x14ac:dyDescent="0.2">
      <c r="A299" s="85">
        <v>85</v>
      </c>
      <c r="B299" s="78"/>
      <c r="C299" s="90" t="s">
        <v>7</v>
      </c>
      <c r="D299" s="97" t="s">
        <v>86</v>
      </c>
      <c r="E299" s="87">
        <v>30</v>
      </c>
      <c r="F299" s="87"/>
    </row>
    <row r="300" spans="1:6" ht="12.6" customHeight="1" x14ac:dyDescent="0.2">
      <c r="A300" s="262">
        <v>86</v>
      </c>
      <c r="B300" s="268"/>
      <c r="C300" s="260" t="s">
        <v>6</v>
      </c>
      <c r="D300" s="256" t="s">
        <v>86</v>
      </c>
      <c r="E300" s="22">
        <v>21.4</v>
      </c>
      <c r="F300" s="87"/>
    </row>
    <row r="301" spans="1:6" ht="12.6" customHeight="1" x14ac:dyDescent="0.2">
      <c r="A301" s="263"/>
      <c r="B301" s="269"/>
      <c r="C301" s="261"/>
      <c r="D301" s="257"/>
      <c r="E301" s="84">
        <v>24.4</v>
      </c>
      <c r="F301" s="87"/>
    </row>
    <row r="302" spans="1:6" ht="12.6" customHeight="1" x14ac:dyDescent="0.2">
      <c r="A302" s="85">
        <v>87</v>
      </c>
      <c r="B302" s="78"/>
      <c r="C302" s="90" t="s">
        <v>9</v>
      </c>
      <c r="D302" s="97" t="s">
        <v>86</v>
      </c>
      <c r="E302" s="87">
        <v>35</v>
      </c>
      <c r="F302" s="87"/>
    </row>
    <row r="303" spans="1:6" ht="12.6" customHeight="1" x14ac:dyDescent="0.2">
      <c r="A303" s="85">
        <v>88</v>
      </c>
      <c r="B303" s="78"/>
      <c r="C303" s="90" t="s">
        <v>10</v>
      </c>
      <c r="D303" s="97" t="s">
        <v>86</v>
      </c>
      <c r="E303" s="87">
        <v>20</v>
      </c>
      <c r="F303" s="87"/>
    </row>
    <row r="304" spans="1:6" ht="12.6" customHeight="1" x14ac:dyDescent="0.2">
      <c r="A304" s="85">
        <v>89</v>
      </c>
      <c r="B304" s="78"/>
      <c r="C304" s="90" t="s">
        <v>12</v>
      </c>
      <c r="D304" s="97" t="s">
        <v>86</v>
      </c>
      <c r="E304" s="87">
        <v>22</v>
      </c>
      <c r="F304" s="87"/>
    </row>
    <row r="305" spans="1:6" ht="12.6" customHeight="1" x14ac:dyDescent="0.2">
      <c r="A305" s="85">
        <v>90</v>
      </c>
      <c r="B305" s="78"/>
      <c r="C305" s="90" t="s">
        <v>11</v>
      </c>
      <c r="D305" s="97" t="s">
        <v>86</v>
      </c>
      <c r="E305" s="87">
        <v>15.7</v>
      </c>
      <c r="F305" s="87"/>
    </row>
    <row r="306" spans="1:6" ht="12.6" customHeight="1" x14ac:dyDescent="0.2">
      <c r="A306" s="85">
        <v>91</v>
      </c>
      <c r="B306" s="78"/>
      <c r="C306" s="90" t="s">
        <v>13</v>
      </c>
      <c r="D306" s="97" t="s">
        <v>86</v>
      </c>
      <c r="E306" s="87">
        <v>22.3</v>
      </c>
      <c r="F306" s="87"/>
    </row>
    <row r="307" spans="1:6" ht="12.6" customHeight="1" x14ac:dyDescent="0.2">
      <c r="A307" s="85">
        <v>92</v>
      </c>
      <c r="B307" s="86"/>
      <c r="C307" s="90" t="s">
        <v>14</v>
      </c>
      <c r="D307" s="97" t="s">
        <v>86</v>
      </c>
      <c r="E307" s="87">
        <v>34.6</v>
      </c>
      <c r="F307" s="87"/>
    </row>
    <row r="308" spans="1:6" ht="12.6" customHeight="1" x14ac:dyDescent="0.2">
      <c r="A308" s="262">
        <v>93</v>
      </c>
      <c r="B308" s="268" t="s">
        <v>89</v>
      </c>
      <c r="C308" s="266" t="s">
        <v>90</v>
      </c>
      <c r="D308" s="256"/>
      <c r="E308" s="81">
        <v>5762.4999999999991</v>
      </c>
      <c r="F308" s="81">
        <v>1008.9999999999999</v>
      </c>
    </row>
    <row r="309" spans="1:6" ht="12.6" customHeight="1" x14ac:dyDescent="0.2">
      <c r="A309" s="263"/>
      <c r="B309" s="269"/>
      <c r="C309" s="267"/>
      <c r="D309" s="257"/>
      <c r="E309" s="63">
        <v>6026.7999999999993</v>
      </c>
      <c r="F309" s="63">
        <v>983.2</v>
      </c>
    </row>
    <row r="310" spans="1:6" ht="12.6" customHeight="1" x14ac:dyDescent="0.2">
      <c r="A310" s="262">
        <v>94</v>
      </c>
      <c r="B310" s="268"/>
      <c r="C310" s="260" t="s">
        <v>166</v>
      </c>
      <c r="D310" s="256"/>
      <c r="E310" s="22">
        <v>2466.3999999999996</v>
      </c>
      <c r="F310" s="63"/>
    </row>
    <row r="311" spans="1:6" x14ac:dyDescent="0.2">
      <c r="A311" s="263"/>
      <c r="B311" s="269"/>
      <c r="C311" s="261"/>
      <c r="D311" s="257"/>
      <c r="E311" s="84">
        <v>2568.8999999999996</v>
      </c>
      <c r="F311" s="87">
        <v>0</v>
      </c>
    </row>
    <row r="312" spans="1:6" ht="12.6" customHeight="1" x14ac:dyDescent="0.2">
      <c r="A312" s="96" t="s">
        <v>697</v>
      </c>
      <c r="B312" s="86"/>
      <c r="C312" s="123" t="s">
        <v>3</v>
      </c>
      <c r="D312" s="86" t="s">
        <v>143</v>
      </c>
      <c r="E312" s="87">
        <v>25</v>
      </c>
      <c r="F312" s="87"/>
    </row>
    <row r="313" spans="1:6" ht="12.6" customHeight="1" x14ac:dyDescent="0.2">
      <c r="A313" s="96" t="s">
        <v>698</v>
      </c>
      <c r="B313" s="86"/>
      <c r="C313" s="105" t="s">
        <v>270</v>
      </c>
      <c r="D313" s="124" t="s">
        <v>131</v>
      </c>
      <c r="E313" s="87">
        <v>399.99999999999994</v>
      </c>
      <c r="F313" s="87"/>
    </row>
    <row r="314" spans="1:6" ht="12.6" customHeight="1" x14ac:dyDescent="0.2">
      <c r="A314" s="274" t="s">
        <v>699</v>
      </c>
      <c r="B314" s="252"/>
      <c r="C314" s="276" t="s">
        <v>188</v>
      </c>
      <c r="D314" s="270" t="s">
        <v>92</v>
      </c>
      <c r="E314" s="22">
        <v>1613</v>
      </c>
      <c r="F314" s="87"/>
    </row>
    <row r="315" spans="1:6" x14ac:dyDescent="0.2">
      <c r="A315" s="275"/>
      <c r="B315" s="253"/>
      <c r="C315" s="277"/>
      <c r="D315" s="271"/>
      <c r="E315" s="84">
        <v>1713</v>
      </c>
      <c r="F315" s="87"/>
    </row>
    <row r="316" spans="1:6" x14ac:dyDescent="0.2">
      <c r="A316" s="274" t="s">
        <v>700</v>
      </c>
      <c r="B316" s="252"/>
      <c r="C316" s="272" t="s">
        <v>145</v>
      </c>
      <c r="D316" s="270" t="s">
        <v>92</v>
      </c>
      <c r="E316" s="22">
        <v>100</v>
      </c>
      <c r="F316" s="87"/>
    </row>
    <row r="317" spans="1:6" ht="12.6" customHeight="1" x14ac:dyDescent="0.2">
      <c r="A317" s="275"/>
      <c r="B317" s="253"/>
      <c r="C317" s="273"/>
      <c r="D317" s="271"/>
      <c r="E317" s="84">
        <v>120</v>
      </c>
      <c r="F317" s="87"/>
    </row>
    <row r="318" spans="1:6" ht="12.6" customHeight="1" x14ac:dyDescent="0.2">
      <c r="A318" s="274" t="s">
        <v>701</v>
      </c>
      <c r="B318" s="252"/>
      <c r="C318" s="254" t="s">
        <v>488</v>
      </c>
      <c r="D318" s="270" t="s">
        <v>92</v>
      </c>
      <c r="E318" s="22">
        <v>11.6</v>
      </c>
      <c r="F318" s="87"/>
    </row>
    <row r="319" spans="1:6" ht="12.6" customHeight="1" x14ac:dyDescent="0.2">
      <c r="A319" s="275"/>
      <c r="B319" s="253"/>
      <c r="C319" s="255"/>
      <c r="D319" s="271"/>
      <c r="E319" s="84">
        <v>9.9999999999999645E-2</v>
      </c>
      <c r="F319" s="87"/>
    </row>
    <row r="320" spans="1:6" ht="12.6" customHeight="1" x14ac:dyDescent="0.2">
      <c r="A320" s="274" t="s">
        <v>702</v>
      </c>
      <c r="B320" s="252"/>
      <c r="C320" s="254" t="s">
        <v>434</v>
      </c>
      <c r="D320" s="270" t="s">
        <v>92</v>
      </c>
      <c r="E320" s="22">
        <v>9.1999999999999993</v>
      </c>
      <c r="F320" s="87"/>
    </row>
    <row r="321" spans="1:6" x14ac:dyDescent="0.2">
      <c r="A321" s="275"/>
      <c r="B321" s="253"/>
      <c r="C321" s="255"/>
      <c r="D321" s="271"/>
      <c r="E321" s="84">
        <v>3.1999999999999993</v>
      </c>
      <c r="F321" s="87"/>
    </row>
    <row r="322" spans="1:6" ht="12.6" customHeight="1" x14ac:dyDescent="0.2">
      <c r="A322" s="96" t="s">
        <v>703</v>
      </c>
      <c r="B322" s="86"/>
      <c r="C322" s="105" t="s">
        <v>659</v>
      </c>
      <c r="D322" s="124" t="s">
        <v>92</v>
      </c>
      <c r="E322" s="87">
        <v>7.6</v>
      </c>
      <c r="F322" s="87"/>
    </row>
    <row r="323" spans="1:6" ht="40.5" x14ac:dyDescent="0.2">
      <c r="A323" s="96" t="s">
        <v>704</v>
      </c>
      <c r="B323" s="86"/>
      <c r="C323" s="110" t="s">
        <v>451</v>
      </c>
      <c r="D323" s="78"/>
      <c r="E323" s="84">
        <v>300</v>
      </c>
      <c r="F323" s="84">
        <v>0</v>
      </c>
    </row>
    <row r="324" spans="1:6" x14ac:dyDescent="0.2">
      <c r="A324" s="96" t="s">
        <v>705</v>
      </c>
      <c r="B324" s="86"/>
      <c r="C324" s="100" t="s">
        <v>174</v>
      </c>
      <c r="D324" s="86" t="s">
        <v>155</v>
      </c>
      <c r="E324" s="87">
        <v>230</v>
      </c>
      <c r="F324" s="84"/>
    </row>
    <row r="325" spans="1:6" ht="12.6" customHeight="1" x14ac:dyDescent="0.2">
      <c r="A325" s="96" t="s">
        <v>706</v>
      </c>
      <c r="B325" s="86"/>
      <c r="C325" s="99" t="s">
        <v>151</v>
      </c>
      <c r="D325" s="124" t="s">
        <v>92</v>
      </c>
      <c r="E325" s="20">
        <v>60</v>
      </c>
      <c r="F325" s="87"/>
    </row>
    <row r="326" spans="1:6" ht="30.75" customHeight="1" x14ac:dyDescent="0.2">
      <c r="A326" s="96" t="s">
        <v>707</v>
      </c>
      <c r="B326" s="86"/>
      <c r="C326" s="99" t="s">
        <v>189</v>
      </c>
      <c r="D326" s="86" t="s">
        <v>143</v>
      </c>
      <c r="E326" s="20">
        <v>10</v>
      </c>
      <c r="F326" s="87"/>
    </row>
    <row r="327" spans="1:6" x14ac:dyDescent="0.2">
      <c r="A327" s="262">
        <v>95</v>
      </c>
      <c r="B327" s="252"/>
      <c r="C327" s="229" t="s">
        <v>8</v>
      </c>
      <c r="D327" s="258" t="s">
        <v>93</v>
      </c>
      <c r="E327" s="22">
        <v>2120.1999999999998</v>
      </c>
      <c r="F327" s="22">
        <v>208.7</v>
      </c>
    </row>
    <row r="328" spans="1:6" ht="25.5" customHeight="1" x14ac:dyDescent="0.2">
      <c r="A328" s="263"/>
      <c r="B328" s="253"/>
      <c r="C328" s="230"/>
      <c r="D328" s="259"/>
      <c r="E328" s="84">
        <v>2196.1999999999998</v>
      </c>
      <c r="F328" s="84">
        <v>230.29999999999998</v>
      </c>
    </row>
    <row r="329" spans="1:6" x14ac:dyDescent="0.2">
      <c r="A329" s="262">
        <v>96</v>
      </c>
      <c r="B329" s="252"/>
      <c r="C329" s="260" t="s">
        <v>4</v>
      </c>
      <c r="D329" s="258" t="s">
        <v>91</v>
      </c>
      <c r="E329" s="22">
        <v>151.80000000000001</v>
      </c>
      <c r="F329" s="22">
        <v>107.6</v>
      </c>
    </row>
    <row r="330" spans="1:6" x14ac:dyDescent="0.2">
      <c r="A330" s="263"/>
      <c r="B330" s="253"/>
      <c r="C330" s="261"/>
      <c r="D330" s="259"/>
      <c r="E330" s="84">
        <v>142.80000000000001</v>
      </c>
      <c r="F330" s="84">
        <v>95.100000000000009</v>
      </c>
    </row>
    <row r="331" spans="1:6" x14ac:dyDescent="0.2">
      <c r="A331" s="262">
        <v>97</v>
      </c>
      <c r="B331" s="252"/>
      <c r="C331" s="260" t="s">
        <v>5</v>
      </c>
      <c r="D331" s="258" t="s">
        <v>92</v>
      </c>
      <c r="E331" s="22">
        <v>145.6</v>
      </c>
      <c r="F331" s="22">
        <v>97.8</v>
      </c>
    </row>
    <row r="332" spans="1:6" x14ac:dyDescent="0.2">
      <c r="A332" s="263"/>
      <c r="B332" s="253"/>
      <c r="C332" s="261"/>
      <c r="D332" s="259"/>
      <c r="E332" s="84">
        <v>146</v>
      </c>
      <c r="F332" s="84">
        <v>100.6</v>
      </c>
    </row>
    <row r="333" spans="1:6" x14ac:dyDescent="0.2">
      <c r="A333" s="262">
        <v>98</v>
      </c>
      <c r="B333" s="252"/>
      <c r="C333" s="260" t="s">
        <v>7</v>
      </c>
      <c r="D333" s="258" t="s">
        <v>91</v>
      </c>
      <c r="E333" s="22">
        <v>113.5</v>
      </c>
      <c r="F333" s="22">
        <v>71.099999999999994</v>
      </c>
    </row>
    <row r="334" spans="1:6" x14ac:dyDescent="0.2">
      <c r="A334" s="263"/>
      <c r="B334" s="253"/>
      <c r="C334" s="261"/>
      <c r="D334" s="259"/>
      <c r="E334" s="84">
        <v>125.7</v>
      </c>
      <c r="F334" s="84">
        <v>55.3</v>
      </c>
    </row>
    <row r="335" spans="1:6" x14ac:dyDescent="0.2">
      <c r="A335" s="262">
        <v>99</v>
      </c>
      <c r="B335" s="252"/>
      <c r="C335" s="229" t="s">
        <v>6</v>
      </c>
      <c r="D335" s="258" t="s">
        <v>91</v>
      </c>
      <c r="E335" s="22">
        <v>121.2</v>
      </c>
      <c r="F335" s="22">
        <v>77.3</v>
      </c>
    </row>
    <row r="336" spans="1:6" x14ac:dyDescent="0.2">
      <c r="A336" s="263"/>
      <c r="B336" s="253"/>
      <c r="C336" s="230"/>
      <c r="D336" s="259"/>
      <c r="E336" s="84">
        <v>136.10000000000002</v>
      </c>
      <c r="F336" s="84">
        <v>71.8</v>
      </c>
    </row>
    <row r="337" spans="1:6" x14ac:dyDescent="0.2">
      <c r="A337" s="262">
        <v>100</v>
      </c>
      <c r="B337" s="252"/>
      <c r="C337" s="260" t="s">
        <v>9</v>
      </c>
      <c r="D337" s="258" t="s">
        <v>94</v>
      </c>
      <c r="E337" s="22">
        <v>102.1</v>
      </c>
      <c r="F337" s="22">
        <v>61.4</v>
      </c>
    </row>
    <row r="338" spans="1:6" x14ac:dyDescent="0.2">
      <c r="A338" s="263"/>
      <c r="B338" s="253"/>
      <c r="C338" s="261"/>
      <c r="D338" s="259"/>
      <c r="E338" s="84">
        <v>116.1</v>
      </c>
      <c r="F338" s="84">
        <v>60.3</v>
      </c>
    </row>
    <row r="339" spans="1:6" x14ac:dyDescent="0.2">
      <c r="A339" s="262">
        <v>101</v>
      </c>
      <c r="B339" s="252"/>
      <c r="C339" s="260" t="s">
        <v>10</v>
      </c>
      <c r="D339" s="258" t="s">
        <v>91</v>
      </c>
      <c r="E339" s="22">
        <v>101.2</v>
      </c>
      <c r="F339" s="22">
        <v>77.8</v>
      </c>
    </row>
    <row r="340" spans="1:6" ht="12.6" customHeight="1" x14ac:dyDescent="0.2">
      <c r="A340" s="263"/>
      <c r="B340" s="253"/>
      <c r="C340" s="261"/>
      <c r="D340" s="259"/>
      <c r="E340" s="84">
        <v>101.3</v>
      </c>
      <c r="F340" s="84">
        <v>68.7</v>
      </c>
    </row>
    <row r="341" spans="1:6" ht="12.6" customHeight="1" x14ac:dyDescent="0.2">
      <c r="A341" s="262">
        <v>102</v>
      </c>
      <c r="B341" s="252"/>
      <c r="C341" s="260" t="s">
        <v>12</v>
      </c>
      <c r="D341" s="258" t="s">
        <v>91</v>
      </c>
      <c r="E341" s="22">
        <v>71</v>
      </c>
      <c r="F341" s="22">
        <v>47.8</v>
      </c>
    </row>
    <row r="342" spans="1:6" x14ac:dyDescent="0.2">
      <c r="A342" s="263"/>
      <c r="B342" s="253"/>
      <c r="C342" s="261"/>
      <c r="D342" s="259"/>
      <c r="E342" s="84">
        <v>72.5</v>
      </c>
      <c r="F342" s="84">
        <v>41.599999999999994</v>
      </c>
    </row>
    <row r="343" spans="1:6" x14ac:dyDescent="0.2">
      <c r="A343" s="262">
        <v>103</v>
      </c>
      <c r="B343" s="252"/>
      <c r="C343" s="229" t="s">
        <v>11</v>
      </c>
      <c r="D343" s="258" t="s">
        <v>91</v>
      </c>
      <c r="E343" s="22">
        <v>84.2</v>
      </c>
      <c r="F343" s="22"/>
    </row>
    <row r="344" spans="1:6" x14ac:dyDescent="0.2">
      <c r="A344" s="263"/>
      <c r="B344" s="253"/>
      <c r="C344" s="230"/>
      <c r="D344" s="259"/>
      <c r="E344" s="84">
        <v>109.2</v>
      </c>
      <c r="F344" s="87">
        <v>64.899999999999991</v>
      </c>
    </row>
    <row r="345" spans="1:6" x14ac:dyDescent="0.2">
      <c r="A345" s="262">
        <v>104</v>
      </c>
      <c r="B345" s="252"/>
      <c r="C345" s="260" t="s">
        <v>13</v>
      </c>
      <c r="D345" s="258" t="s">
        <v>91</v>
      </c>
      <c r="E345" s="22">
        <v>93.4</v>
      </c>
      <c r="F345" s="22"/>
    </row>
    <row r="346" spans="1:6" x14ac:dyDescent="0.2">
      <c r="A346" s="263"/>
      <c r="B346" s="253"/>
      <c r="C346" s="261"/>
      <c r="D346" s="259"/>
      <c r="E346" s="84">
        <v>94.8</v>
      </c>
      <c r="F346" s="87">
        <v>56.1</v>
      </c>
    </row>
    <row r="347" spans="1:6" x14ac:dyDescent="0.2">
      <c r="A347" s="262">
        <v>105</v>
      </c>
      <c r="B347" s="252"/>
      <c r="C347" s="260" t="s">
        <v>14</v>
      </c>
      <c r="D347" s="258" t="s">
        <v>91</v>
      </c>
      <c r="E347" s="22">
        <v>191.9</v>
      </c>
      <c r="F347" s="22"/>
    </row>
    <row r="348" spans="1:6" x14ac:dyDescent="0.2">
      <c r="A348" s="263"/>
      <c r="B348" s="253"/>
      <c r="C348" s="261"/>
      <c r="D348" s="259"/>
      <c r="E348" s="84">
        <v>217.20000000000002</v>
      </c>
      <c r="F348" s="87">
        <v>138.5</v>
      </c>
    </row>
    <row r="349" spans="1:6" x14ac:dyDescent="0.2">
      <c r="A349" s="262">
        <v>106</v>
      </c>
      <c r="B349" s="268" t="s">
        <v>32</v>
      </c>
      <c r="C349" s="266" t="s">
        <v>33</v>
      </c>
      <c r="D349" s="258"/>
      <c r="E349" s="81">
        <v>354.3</v>
      </c>
      <c r="F349" s="81">
        <v>105.6</v>
      </c>
    </row>
    <row r="350" spans="1:6" x14ac:dyDescent="0.2">
      <c r="A350" s="263"/>
      <c r="B350" s="269"/>
      <c r="C350" s="267"/>
      <c r="D350" s="259"/>
      <c r="E350" s="125">
        <v>334.8</v>
      </c>
      <c r="F350" s="63">
        <v>86.1</v>
      </c>
    </row>
    <row r="351" spans="1:6" ht="24.95" customHeight="1" x14ac:dyDescent="0.2">
      <c r="A351" s="262">
        <v>107</v>
      </c>
      <c r="B351" s="268"/>
      <c r="C351" s="260" t="s">
        <v>180</v>
      </c>
      <c r="D351" s="258"/>
      <c r="E351" s="22">
        <v>354.3</v>
      </c>
      <c r="F351" s="22">
        <v>105.6</v>
      </c>
    </row>
    <row r="352" spans="1:6" x14ac:dyDescent="0.2">
      <c r="A352" s="263"/>
      <c r="B352" s="269"/>
      <c r="C352" s="261"/>
      <c r="D352" s="259"/>
      <c r="E352" s="84">
        <v>334.8</v>
      </c>
      <c r="F352" s="84">
        <v>86.1</v>
      </c>
    </row>
    <row r="353" spans="1:6" x14ac:dyDescent="0.2">
      <c r="A353" s="262" t="s">
        <v>708</v>
      </c>
      <c r="B353" s="268"/>
      <c r="C353" s="260" t="s">
        <v>99</v>
      </c>
      <c r="D353" s="252" t="s">
        <v>245</v>
      </c>
      <c r="E353" s="22">
        <v>119.5</v>
      </c>
      <c r="F353" s="22">
        <v>105.6</v>
      </c>
    </row>
    <row r="354" spans="1:6" ht="12.6" customHeight="1" x14ac:dyDescent="0.2">
      <c r="A354" s="263"/>
      <c r="B354" s="269"/>
      <c r="C354" s="261"/>
      <c r="D354" s="253"/>
      <c r="E354" s="84">
        <v>100</v>
      </c>
      <c r="F354" s="84">
        <v>86.1</v>
      </c>
    </row>
    <row r="355" spans="1:6" ht="38.25" customHeight="1" x14ac:dyDescent="0.2">
      <c r="A355" s="96" t="s">
        <v>709</v>
      </c>
      <c r="B355" s="86"/>
      <c r="C355" s="110" t="s">
        <v>451</v>
      </c>
      <c r="D355" s="126"/>
      <c r="E355" s="84">
        <v>234.8</v>
      </c>
      <c r="F355" s="84">
        <v>0</v>
      </c>
    </row>
    <row r="356" spans="1:6" ht="25.5" x14ac:dyDescent="0.2">
      <c r="A356" s="118" t="s">
        <v>710</v>
      </c>
      <c r="B356" s="86"/>
      <c r="C356" s="90" t="s">
        <v>190</v>
      </c>
      <c r="D356" s="114" t="s">
        <v>144</v>
      </c>
      <c r="E356" s="87">
        <v>40</v>
      </c>
      <c r="F356" s="87"/>
    </row>
    <row r="357" spans="1:6" x14ac:dyDescent="0.2">
      <c r="A357" s="118" t="s">
        <v>711</v>
      </c>
      <c r="B357" s="86"/>
      <c r="C357" s="90" t="s">
        <v>660</v>
      </c>
      <c r="D357" s="97" t="s">
        <v>248</v>
      </c>
      <c r="E357" s="87">
        <v>10</v>
      </c>
      <c r="F357" s="87"/>
    </row>
    <row r="358" spans="1:6" ht="18.75" customHeight="1" x14ac:dyDescent="0.2">
      <c r="A358" s="250" t="s">
        <v>712</v>
      </c>
      <c r="B358" s="252"/>
      <c r="C358" s="260" t="s">
        <v>489</v>
      </c>
      <c r="D358" s="256" t="s">
        <v>144</v>
      </c>
      <c r="E358" s="22">
        <v>151</v>
      </c>
      <c r="F358" s="87"/>
    </row>
    <row r="359" spans="1:6" ht="20.25" customHeight="1" x14ac:dyDescent="0.2">
      <c r="A359" s="251"/>
      <c r="B359" s="253"/>
      <c r="C359" s="261"/>
      <c r="D359" s="257"/>
      <c r="E359" s="84">
        <v>161.69999999999999</v>
      </c>
      <c r="F359" s="87"/>
    </row>
    <row r="360" spans="1:6" ht="38.25" x14ac:dyDescent="0.2">
      <c r="A360" s="118" t="s">
        <v>713</v>
      </c>
      <c r="B360" s="86"/>
      <c r="C360" s="90" t="s">
        <v>490</v>
      </c>
      <c r="D360" s="97" t="s">
        <v>144</v>
      </c>
      <c r="E360" s="87">
        <v>3.8</v>
      </c>
      <c r="F360" s="87"/>
    </row>
    <row r="361" spans="1:6" ht="15" customHeight="1" x14ac:dyDescent="0.2">
      <c r="A361" s="250" t="s">
        <v>714</v>
      </c>
      <c r="B361" s="252"/>
      <c r="C361" s="260" t="s">
        <v>491</v>
      </c>
      <c r="D361" s="256" t="s">
        <v>144</v>
      </c>
      <c r="E361" s="22">
        <v>30</v>
      </c>
      <c r="F361" s="87"/>
    </row>
    <row r="362" spans="1:6" ht="15" customHeight="1" x14ac:dyDescent="0.2">
      <c r="A362" s="251"/>
      <c r="B362" s="253"/>
      <c r="C362" s="261"/>
      <c r="D362" s="257"/>
      <c r="E362" s="84">
        <v>19.3</v>
      </c>
      <c r="F362" s="87"/>
    </row>
    <row r="363" spans="1:6" x14ac:dyDescent="0.2">
      <c r="A363" s="85">
        <v>108</v>
      </c>
      <c r="B363" s="78" t="s">
        <v>95</v>
      </c>
      <c r="C363" s="103" t="s">
        <v>96</v>
      </c>
      <c r="D363" s="75"/>
      <c r="E363" s="63">
        <v>89</v>
      </c>
      <c r="F363" s="63">
        <v>0</v>
      </c>
    </row>
    <row r="364" spans="1:6" x14ac:dyDescent="0.2">
      <c r="A364" s="85">
        <v>109</v>
      </c>
      <c r="B364" s="78"/>
      <c r="C364" s="90" t="s">
        <v>166</v>
      </c>
      <c r="D364" s="75"/>
      <c r="E364" s="87">
        <v>89</v>
      </c>
      <c r="F364" s="87">
        <v>0</v>
      </c>
    </row>
    <row r="365" spans="1:6" ht="12.6" customHeight="1" x14ac:dyDescent="0.2">
      <c r="A365" s="118" t="s">
        <v>715</v>
      </c>
      <c r="B365" s="78"/>
      <c r="C365" s="99" t="s">
        <v>99</v>
      </c>
      <c r="D365" s="97" t="s">
        <v>429</v>
      </c>
      <c r="E365" s="87">
        <v>3</v>
      </c>
      <c r="F365" s="87"/>
    </row>
    <row r="366" spans="1:6" ht="12.6" customHeight="1" x14ac:dyDescent="0.2">
      <c r="A366" s="118" t="s">
        <v>716</v>
      </c>
      <c r="B366" s="86"/>
      <c r="C366" s="99" t="s">
        <v>191</v>
      </c>
      <c r="D366" s="97" t="s">
        <v>97</v>
      </c>
      <c r="E366" s="87">
        <v>36</v>
      </c>
      <c r="F366" s="87"/>
    </row>
    <row r="367" spans="1:6" ht="38.25" x14ac:dyDescent="0.2">
      <c r="A367" s="118" t="s">
        <v>717</v>
      </c>
      <c r="B367" s="86"/>
      <c r="C367" s="99" t="s">
        <v>376</v>
      </c>
      <c r="D367" s="97" t="s">
        <v>97</v>
      </c>
      <c r="E367" s="87">
        <v>50</v>
      </c>
      <c r="F367" s="87"/>
    </row>
    <row r="368" spans="1:6" x14ac:dyDescent="0.2">
      <c r="A368" s="262">
        <v>110</v>
      </c>
      <c r="B368" s="268" t="s">
        <v>25</v>
      </c>
      <c r="C368" s="266" t="s">
        <v>26</v>
      </c>
      <c r="D368" s="256"/>
      <c r="E368" s="81">
        <v>8765.1000000000022</v>
      </c>
      <c r="F368" s="81">
        <v>4337.3000000000011</v>
      </c>
    </row>
    <row r="369" spans="1:7" x14ac:dyDescent="0.2">
      <c r="A369" s="263"/>
      <c r="B369" s="269"/>
      <c r="C369" s="267"/>
      <c r="D369" s="257"/>
      <c r="E369" s="63">
        <v>8798.6</v>
      </c>
      <c r="F369" s="63">
        <v>4481.0000000000009</v>
      </c>
    </row>
    <row r="370" spans="1:7" x14ac:dyDescent="0.2">
      <c r="A370" s="262">
        <v>111</v>
      </c>
      <c r="B370" s="268"/>
      <c r="C370" s="244" t="s">
        <v>27</v>
      </c>
      <c r="D370" s="256" t="s">
        <v>28</v>
      </c>
      <c r="E370" s="22">
        <v>93.4</v>
      </c>
      <c r="F370" s="22">
        <v>16.600000000000001</v>
      </c>
    </row>
    <row r="371" spans="1:7" x14ac:dyDescent="0.2">
      <c r="A371" s="263"/>
      <c r="B371" s="269"/>
      <c r="C371" s="245"/>
      <c r="D371" s="257"/>
      <c r="E371" s="84">
        <v>99.9</v>
      </c>
      <c r="F371" s="84">
        <v>22.999999999999996</v>
      </c>
    </row>
    <row r="372" spans="1:7" x14ac:dyDescent="0.2">
      <c r="A372" s="262">
        <v>112</v>
      </c>
      <c r="B372" s="268"/>
      <c r="C372" s="244" t="s">
        <v>98</v>
      </c>
      <c r="D372" s="256" t="s">
        <v>110</v>
      </c>
      <c r="E372" s="22">
        <v>185.7</v>
      </c>
      <c r="F372" s="22">
        <v>170.2</v>
      </c>
    </row>
    <row r="373" spans="1:7" x14ac:dyDescent="0.2">
      <c r="A373" s="263"/>
      <c r="B373" s="269"/>
      <c r="C373" s="245"/>
      <c r="D373" s="257"/>
      <c r="E373" s="84">
        <v>205.39999999999998</v>
      </c>
      <c r="F373" s="84">
        <v>188.39999999999998</v>
      </c>
    </row>
    <row r="374" spans="1:7" x14ac:dyDescent="0.2">
      <c r="A374" s="262">
        <v>113</v>
      </c>
      <c r="B374" s="268"/>
      <c r="C374" s="244" t="s">
        <v>166</v>
      </c>
      <c r="D374" s="256"/>
      <c r="E374" s="22">
        <v>6978.1000000000013</v>
      </c>
      <c r="F374" s="22">
        <v>3278.2</v>
      </c>
    </row>
    <row r="375" spans="1:7" x14ac:dyDescent="0.2">
      <c r="A375" s="263"/>
      <c r="B375" s="269"/>
      <c r="C375" s="245"/>
      <c r="D375" s="257"/>
      <c r="E375" s="84">
        <v>7063.7000000000016</v>
      </c>
      <c r="F375" s="84">
        <v>3400.5</v>
      </c>
    </row>
    <row r="376" spans="1:7" x14ac:dyDescent="0.2">
      <c r="A376" s="250" t="s">
        <v>718</v>
      </c>
      <c r="B376" s="268"/>
      <c r="C376" s="260" t="s">
        <v>99</v>
      </c>
      <c r="D376" s="256" t="s">
        <v>130</v>
      </c>
      <c r="E376" s="22">
        <v>5441.4</v>
      </c>
      <c r="F376" s="22">
        <v>3278.2</v>
      </c>
    </row>
    <row r="377" spans="1:7" ht="81.75" customHeight="1" x14ac:dyDescent="0.2">
      <c r="A377" s="251"/>
      <c r="B377" s="269"/>
      <c r="C377" s="261"/>
      <c r="D377" s="257"/>
      <c r="E377" s="84">
        <v>5455.0000000000009</v>
      </c>
      <c r="F377" s="84">
        <v>3400.5</v>
      </c>
    </row>
    <row r="378" spans="1:7" ht="25.5" x14ac:dyDescent="0.2">
      <c r="A378" s="118" t="s">
        <v>719</v>
      </c>
      <c r="B378" s="78"/>
      <c r="C378" s="90" t="s">
        <v>492</v>
      </c>
      <c r="D378" s="97" t="s">
        <v>155</v>
      </c>
      <c r="E378" s="87">
        <v>40</v>
      </c>
      <c r="F378" s="87"/>
    </row>
    <row r="379" spans="1:7" ht="25.5" x14ac:dyDescent="0.2">
      <c r="A379" s="118" t="s">
        <v>720</v>
      </c>
      <c r="B379" s="86"/>
      <c r="C379" s="99" t="s">
        <v>823</v>
      </c>
      <c r="D379" s="97" t="s">
        <v>121</v>
      </c>
      <c r="E379" s="87">
        <v>120</v>
      </c>
      <c r="F379" s="87"/>
    </row>
    <row r="380" spans="1:7" ht="25.5" x14ac:dyDescent="0.2">
      <c r="A380" s="118" t="s">
        <v>721</v>
      </c>
      <c r="B380" s="86"/>
      <c r="C380" s="99" t="s">
        <v>378</v>
      </c>
      <c r="D380" s="97" t="s">
        <v>38</v>
      </c>
      <c r="E380" s="87">
        <v>21.6</v>
      </c>
      <c r="F380" s="87"/>
    </row>
    <row r="381" spans="1:7" x14ac:dyDescent="0.2">
      <c r="A381" s="250" t="s">
        <v>722</v>
      </c>
      <c r="B381" s="252"/>
      <c r="C381" s="254" t="s">
        <v>377</v>
      </c>
      <c r="D381" s="256" t="s">
        <v>101</v>
      </c>
      <c r="E381" s="22">
        <v>1050</v>
      </c>
      <c r="F381" s="87"/>
    </row>
    <row r="382" spans="1:7" ht="12.6" customHeight="1" x14ac:dyDescent="0.2">
      <c r="A382" s="251"/>
      <c r="B382" s="253"/>
      <c r="C382" s="255"/>
      <c r="D382" s="257"/>
      <c r="E382" s="84">
        <v>1122</v>
      </c>
      <c r="F382" s="87"/>
      <c r="G382" s="13"/>
    </row>
    <row r="383" spans="1:7" x14ac:dyDescent="0.2">
      <c r="A383" s="118" t="s">
        <v>723</v>
      </c>
      <c r="B383" s="86"/>
      <c r="C383" s="99" t="s">
        <v>198</v>
      </c>
      <c r="D383" s="97" t="s">
        <v>38</v>
      </c>
      <c r="E383" s="87">
        <v>15</v>
      </c>
      <c r="F383" s="87"/>
    </row>
    <row r="384" spans="1:7" ht="25.5" x14ac:dyDescent="0.2">
      <c r="A384" s="118" t="s">
        <v>724</v>
      </c>
      <c r="B384" s="86"/>
      <c r="C384" s="99" t="s">
        <v>175</v>
      </c>
      <c r="D384" s="97" t="s">
        <v>100</v>
      </c>
      <c r="E384" s="87">
        <v>12</v>
      </c>
      <c r="F384" s="87"/>
    </row>
    <row r="385" spans="1:6" ht="16.5" customHeight="1" x14ac:dyDescent="0.2">
      <c r="A385" s="118" t="s">
        <v>725</v>
      </c>
      <c r="B385" s="86"/>
      <c r="C385" s="99" t="s">
        <v>192</v>
      </c>
      <c r="D385" s="97" t="s">
        <v>102</v>
      </c>
      <c r="E385" s="87">
        <v>230</v>
      </c>
      <c r="F385" s="87"/>
    </row>
    <row r="386" spans="1:6" ht="20.25" customHeight="1" x14ac:dyDescent="0.2">
      <c r="A386" s="118" t="s">
        <v>726</v>
      </c>
      <c r="B386" s="86"/>
      <c r="C386" s="99" t="s">
        <v>293</v>
      </c>
      <c r="D386" s="97" t="s">
        <v>300</v>
      </c>
      <c r="E386" s="87">
        <v>48.1</v>
      </c>
      <c r="F386" s="87"/>
    </row>
    <row r="387" spans="1:6" ht="28.5" customHeight="1" x14ac:dyDescent="0.2">
      <c r="A387" s="79">
        <v>114</v>
      </c>
      <c r="B387" s="83"/>
      <c r="C387" s="90" t="s">
        <v>8</v>
      </c>
      <c r="D387" s="86" t="s">
        <v>573</v>
      </c>
      <c r="E387" s="87">
        <v>206.6</v>
      </c>
      <c r="F387" s="87">
        <v>133.30000000000001</v>
      </c>
    </row>
    <row r="388" spans="1:6" ht="12.6" customHeight="1" x14ac:dyDescent="0.2">
      <c r="A388" s="262">
        <v>115</v>
      </c>
      <c r="B388" s="252"/>
      <c r="C388" s="260" t="s">
        <v>4</v>
      </c>
      <c r="D388" s="252" t="s">
        <v>573</v>
      </c>
      <c r="E388" s="22">
        <v>76.599999999999994</v>
      </c>
      <c r="F388" s="22">
        <v>54.8</v>
      </c>
    </row>
    <row r="389" spans="1:6" ht="27.75" customHeight="1" x14ac:dyDescent="0.2">
      <c r="A389" s="263"/>
      <c r="B389" s="253"/>
      <c r="C389" s="261"/>
      <c r="D389" s="253"/>
      <c r="E389" s="84">
        <v>78</v>
      </c>
      <c r="F389" s="84">
        <v>56.699999999999996</v>
      </c>
    </row>
    <row r="390" spans="1:6" x14ac:dyDescent="0.2">
      <c r="A390" s="262">
        <v>116</v>
      </c>
      <c r="B390" s="252"/>
      <c r="C390" s="260" t="s">
        <v>5</v>
      </c>
      <c r="D390" s="252" t="s">
        <v>573</v>
      </c>
      <c r="E390" s="22">
        <v>130.80000000000001</v>
      </c>
      <c r="F390" s="22">
        <v>70.3</v>
      </c>
    </row>
    <row r="391" spans="1:6" x14ac:dyDescent="0.2">
      <c r="A391" s="263"/>
      <c r="B391" s="253"/>
      <c r="C391" s="261"/>
      <c r="D391" s="253"/>
      <c r="E391" s="84">
        <v>128.4</v>
      </c>
      <c r="F391" s="84">
        <v>67.899999999999991</v>
      </c>
    </row>
    <row r="392" spans="1:6" x14ac:dyDescent="0.2">
      <c r="A392" s="262">
        <v>117</v>
      </c>
      <c r="B392" s="252"/>
      <c r="C392" s="260" t="s">
        <v>7</v>
      </c>
      <c r="D392" s="252" t="s">
        <v>573</v>
      </c>
      <c r="E392" s="22">
        <v>99.1</v>
      </c>
      <c r="F392" s="22">
        <v>63</v>
      </c>
    </row>
    <row r="393" spans="1:6" ht="15" customHeight="1" x14ac:dyDescent="0.2">
      <c r="A393" s="263"/>
      <c r="B393" s="253"/>
      <c r="C393" s="261"/>
      <c r="D393" s="253"/>
      <c r="E393" s="84">
        <v>87</v>
      </c>
      <c r="F393" s="84">
        <v>62.9</v>
      </c>
    </row>
    <row r="394" spans="1:6" ht="15" customHeight="1" x14ac:dyDescent="0.2">
      <c r="A394" s="262">
        <v>118</v>
      </c>
      <c r="B394" s="252"/>
      <c r="C394" s="260" t="s">
        <v>6</v>
      </c>
      <c r="D394" s="252" t="s">
        <v>573</v>
      </c>
      <c r="E394" s="22">
        <v>89.8</v>
      </c>
      <c r="F394" s="22">
        <v>61.6</v>
      </c>
    </row>
    <row r="395" spans="1:6" x14ac:dyDescent="0.2">
      <c r="A395" s="263"/>
      <c r="B395" s="253"/>
      <c r="C395" s="261"/>
      <c r="D395" s="253"/>
      <c r="E395" s="84">
        <v>84.5</v>
      </c>
      <c r="F395" s="84">
        <v>57.9</v>
      </c>
    </row>
    <row r="396" spans="1:6" x14ac:dyDescent="0.2">
      <c r="A396" s="262">
        <v>119</v>
      </c>
      <c r="B396" s="252"/>
      <c r="C396" s="260" t="s">
        <v>9</v>
      </c>
      <c r="D396" s="252" t="s">
        <v>573</v>
      </c>
      <c r="E396" s="22">
        <v>98.8</v>
      </c>
      <c r="F396" s="22">
        <v>69.5</v>
      </c>
    </row>
    <row r="397" spans="1:6" x14ac:dyDescent="0.2">
      <c r="A397" s="263"/>
      <c r="B397" s="253"/>
      <c r="C397" s="261"/>
      <c r="D397" s="253"/>
      <c r="E397" s="84">
        <v>89.7</v>
      </c>
      <c r="F397" s="84">
        <v>68.5</v>
      </c>
    </row>
    <row r="398" spans="1:6" x14ac:dyDescent="0.2">
      <c r="A398" s="262">
        <v>120</v>
      </c>
      <c r="B398" s="252"/>
      <c r="C398" s="260" t="s">
        <v>10</v>
      </c>
      <c r="D398" s="252" t="s">
        <v>573</v>
      </c>
      <c r="E398" s="22">
        <v>218.9</v>
      </c>
      <c r="F398" s="22">
        <v>104.9</v>
      </c>
    </row>
    <row r="399" spans="1:6" x14ac:dyDescent="0.2">
      <c r="A399" s="263"/>
      <c r="B399" s="253"/>
      <c r="C399" s="261"/>
      <c r="D399" s="253"/>
      <c r="E399" s="84">
        <v>218</v>
      </c>
      <c r="F399" s="84">
        <v>103.4</v>
      </c>
    </row>
    <row r="400" spans="1:6" x14ac:dyDescent="0.2">
      <c r="A400" s="262">
        <v>121</v>
      </c>
      <c r="B400" s="252"/>
      <c r="C400" s="260" t="s">
        <v>12</v>
      </c>
      <c r="D400" s="252" t="s">
        <v>573</v>
      </c>
      <c r="E400" s="22">
        <v>94.6</v>
      </c>
      <c r="F400" s="22">
        <v>66.7</v>
      </c>
    </row>
    <row r="401" spans="1:6" x14ac:dyDescent="0.2">
      <c r="A401" s="263"/>
      <c r="B401" s="253"/>
      <c r="C401" s="261"/>
      <c r="D401" s="253"/>
      <c r="E401" s="84">
        <v>95</v>
      </c>
      <c r="F401" s="84">
        <v>70.300000000000011</v>
      </c>
    </row>
    <row r="402" spans="1:6" x14ac:dyDescent="0.2">
      <c r="A402" s="262">
        <v>122</v>
      </c>
      <c r="B402" s="252"/>
      <c r="C402" s="260" t="s">
        <v>11</v>
      </c>
      <c r="D402" s="252" t="s">
        <v>573</v>
      </c>
      <c r="E402" s="22">
        <v>153.80000000000001</v>
      </c>
      <c r="F402" s="22"/>
    </row>
    <row r="403" spans="1:6" x14ac:dyDescent="0.2">
      <c r="A403" s="263"/>
      <c r="B403" s="253"/>
      <c r="C403" s="261"/>
      <c r="D403" s="253"/>
      <c r="E403" s="84">
        <v>128.80000000000001</v>
      </c>
      <c r="F403" s="87">
        <v>74.3</v>
      </c>
    </row>
    <row r="404" spans="1:6" ht="15.75" customHeight="1" x14ac:dyDescent="0.2">
      <c r="A404" s="79">
        <v>123</v>
      </c>
      <c r="B404" s="83"/>
      <c r="C404" s="90" t="s">
        <v>13</v>
      </c>
      <c r="D404" s="86" t="s">
        <v>573</v>
      </c>
      <c r="E404" s="87">
        <v>99.4</v>
      </c>
      <c r="F404" s="87">
        <v>71.099999999999994</v>
      </c>
    </row>
    <row r="405" spans="1:6" ht="15.75" customHeight="1" x14ac:dyDescent="0.2">
      <c r="A405" s="262">
        <v>124</v>
      </c>
      <c r="B405" s="252"/>
      <c r="C405" s="260" t="s">
        <v>14</v>
      </c>
      <c r="D405" s="252" t="s">
        <v>573</v>
      </c>
      <c r="E405" s="22">
        <v>239.5</v>
      </c>
      <c r="F405" s="87"/>
    </row>
    <row r="406" spans="1:6" x14ac:dyDescent="0.2">
      <c r="A406" s="263"/>
      <c r="B406" s="253"/>
      <c r="C406" s="261"/>
      <c r="D406" s="253"/>
      <c r="E406" s="84">
        <v>214.2</v>
      </c>
      <c r="F406" s="87">
        <v>102.8</v>
      </c>
    </row>
    <row r="407" spans="1:6" x14ac:dyDescent="0.2">
      <c r="A407" s="262">
        <v>125</v>
      </c>
      <c r="B407" s="252"/>
      <c r="C407" s="264" t="s">
        <v>20</v>
      </c>
      <c r="D407" s="252"/>
      <c r="E407" s="61">
        <v>55022.9</v>
      </c>
      <c r="F407" s="61">
        <v>24265.5</v>
      </c>
    </row>
    <row r="408" spans="1:6" x14ac:dyDescent="0.2">
      <c r="A408" s="263"/>
      <c r="B408" s="253"/>
      <c r="C408" s="265"/>
      <c r="D408" s="253"/>
      <c r="E408" s="84">
        <v>55122.9</v>
      </c>
      <c r="F408" s="84">
        <v>24507.699999999997</v>
      </c>
    </row>
    <row r="409" spans="1:6" x14ac:dyDescent="0.2">
      <c r="F409" s="127"/>
    </row>
    <row r="410" spans="1:6" x14ac:dyDescent="0.2">
      <c r="A410" s="47" t="s">
        <v>215</v>
      </c>
      <c r="B410" s="2"/>
      <c r="C410" s="128"/>
      <c r="D410" s="2"/>
      <c r="E410" s="2"/>
      <c r="F410" s="2"/>
    </row>
    <row r="419" spans="5:6" x14ac:dyDescent="0.2">
      <c r="E419" s="127"/>
      <c r="F419" s="127"/>
    </row>
  </sheetData>
  <mergeCells count="443">
    <mergeCell ref="C247:C248"/>
    <mergeCell ref="B247:B248"/>
    <mergeCell ref="A247:A248"/>
    <mergeCell ref="D247:D248"/>
    <mergeCell ref="A11:A12"/>
    <mergeCell ref="D14:D15"/>
    <mergeCell ref="C14:C15"/>
    <mergeCell ref="B14:B15"/>
    <mergeCell ref="A14:A15"/>
    <mergeCell ref="A191:A197"/>
    <mergeCell ref="B191:B197"/>
    <mergeCell ref="D191:D197"/>
    <mergeCell ref="A91:A92"/>
    <mergeCell ref="D91:D92"/>
    <mergeCell ref="A118:A119"/>
    <mergeCell ref="B118:B119"/>
    <mergeCell ref="D118:D119"/>
    <mergeCell ref="A236:A237"/>
    <mergeCell ref="B236:B237"/>
    <mergeCell ref="C236:C237"/>
    <mergeCell ref="D236:D237"/>
    <mergeCell ref="A175:A176"/>
    <mergeCell ref="B175:B176"/>
    <mergeCell ref="B60:B62"/>
    <mergeCell ref="C1:F1"/>
    <mergeCell ref="E2:F2"/>
    <mergeCell ref="A4:F4"/>
    <mergeCell ref="D9:D10"/>
    <mergeCell ref="C9:C10"/>
    <mergeCell ref="B9:B10"/>
    <mergeCell ref="A9:A10"/>
    <mergeCell ref="D11:D12"/>
    <mergeCell ref="C11:C12"/>
    <mergeCell ref="B11:B12"/>
    <mergeCell ref="D48:D49"/>
    <mergeCell ref="C58:C59"/>
    <mergeCell ref="C60:C61"/>
    <mergeCell ref="C48:C49"/>
    <mergeCell ref="C50:C51"/>
    <mergeCell ref="C52:C53"/>
    <mergeCell ref="C54:C55"/>
    <mergeCell ref="C56:C57"/>
    <mergeCell ref="C65:C66"/>
    <mergeCell ref="B27:B28"/>
    <mergeCell ref="B29:B30"/>
    <mergeCell ref="B31:B32"/>
    <mergeCell ref="C17:C18"/>
    <mergeCell ref="C19:C20"/>
    <mergeCell ref="C21:C22"/>
    <mergeCell ref="C23:C24"/>
    <mergeCell ref="C25:C26"/>
    <mergeCell ref="D43:D44"/>
    <mergeCell ref="C43:C44"/>
    <mergeCell ref="B43:B44"/>
    <mergeCell ref="A27:A28"/>
    <mergeCell ref="A29:A30"/>
    <mergeCell ref="A31:A32"/>
    <mergeCell ref="D17:D18"/>
    <mergeCell ref="D19:D20"/>
    <mergeCell ref="D21:D22"/>
    <mergeCell ref="D23:D24"/>
    <mergeCell ref="D25:D26"/>
    <mergeCell ref="D27:D28"/>
    <mergeCell ref="D29:D30"/>
    <mergeCell ref="D31:D32"/>
    <mergeCell ref="A17:A18"/>
    <mergeCell ref="A19:A20"/>
    <mergeCell ref="A21:A22"/>
    <mergeCell ref="A23:A24"/>
    <mergeCell ref="A25:A26"/>
    <mergeCell ref="C27:C28"/>
    <mergeCell ref="C29:C30"/>
    <mergeCell ref="C31:C32"/>
    <mergeCell ref="B17:B18"/>
    <mergeCell ref="B19:B20"/>
    <mergeCell ref="B21:B22"/>
    <mergeCell ref="B23:B24"/>
    <mergeCell ref="B25:B26"/>
    <mergeCell ref="A43:A44"/>
    <mergeCell ref="C46:C47"/>
    <mergeCell ref="A34:A35"/>
    <mergeCell ref="A36:A37"/>
    <mergeCell ref="A38:A39"/>
    <mergeCell ref="A40:A41"/>
    <mergeCell ref="D34:D35"/>
    <mergeCell ref="D36:D37"/>
    <mergeCell ref="D38:D39"/>
    <mergeCell ref="D40:D41"/>
    <mergeCell ref="C34:C35"/>
    <mergeCell ref="C36:C37"/>
    <mergeCell ref="C38:C39"/>
    <mergeCell ref="C40:C41"/>
    <mergeCell ref="B34:B35"/>
    <mergeCell ref="B36:B37"/>
    <mergeCell ref="B38:B39"/>
    <mergeCell ref="B40:B41"/>
    <mergeCell ref="D46:D47"/>
    <mergeCell ref="A46:A47"/>
    <mergeCell ref="A48:A49"/>
    <mergeCell ref="A50:A51"/>
    <mergeCell ref="A52:A53"/>
    <mergeCell ref="A54:A57"/>
    <mergeCell ref="A58:A59"/>
    <mergeCell ref="A60:A62"/>
    <mergeCell ref="B46:B47"/>
    <mergeCell ref="B48:B49"/>
    <mergeCell ref="B50:B51"/>
    <mergeCell ref="B52:B53"/>
    <mergeCell ref="B54:B55"/>
    <mergeCell ref="B56:B57"/>
    <mergeCell ref="B58:B59"/>
    <mergeCell ref="A65:A66"/>
    <mergeCell ref="C67:C68"/>
    <mergeCell ref="B67:B68"/>
    <mergeCell ref="A67:A68"/>
    <mergeCell ref="D58:D59"/>
    <mergeCell ref="D52:D53"/>
    <mergeCell ref="D50:D51"/>
    <mergeCell ref="A86:A87"/>
    <mergeCell ref="A88:A89"/>
    <mergeCell ref="C86:C87"/>
    <mergeCell ref="C88:C89"/>
    <mergeCell ref="D60:D62"/>
    <mergeCell ref="D65:D66"/>
    <mergeCell ref="B65:B66"/>
    <mergeCell ref="D116:D117"/>
    <mergeCell ref="C116:C117"/>
    <mergeCell ref="B116:B117"/>
    <mergeCell ref="A116:A117"/>
    <mergeCell ref="D67:D68"/>
    <mergeCell ref="D72:D73"/>
    <mergeCell ref="C72:C73"/>
    <mergeCell ref="B72:B73"/>
    <mergeCell ref="A72:A73"/>
    <mergeCell ref="B88:B89"/>
    <mergeCell ref="B86:B87"/>
    <mergeCell ref="A120:A121"/>
    <mergeCell ref="A122:A123"/>
    <mergeCell ref="D128:D129"/>
    <mergeCell ref="C128:C129"/>
    <mergeCell ref="B128:B129"/>
    <mergeCell ref="A128:A129"/>
    <mergeCell ref="D120:D121"/>
    <mergeCell ref="D122:D123"/>
    <mergeCell ref="C120:C121"/>
    <mergeCell ref="C122:C123"/>
    <mergeCell ref="B120:B121"/>
    <mergeCell ref="B122:B123"/>
    <mergeCell ref="A134:A135"/>
    <mergeCell ref="A136:A137"/>
    <mergeCell ref="A138:A139"/>
    <mergeCell ref="D130:D131"/>
    <mergeCell ref="C130:C131"/>
    <mergeCell ref="B130:B131"/>
    <mergeCell ref="A130:A131"/>
    <mergeCell ref="D126:D127"/>
    <mergeCell ref="C126:C127"/>
    <mergeCell ref="B126:B127"/>
    <mergeCell ref="A126:A127"/>
    <mergeCell ref="C134:C135"/>
    <mergeCell ref="C136:C137"/>
    <mergeCell ref="C138:C139"/>
    <mergeCell ref="D138:D139"/>
    <mergeCell ref="D136:D137"/>
    <mergeCell ref="D134:D135"/>
    <mergeCell ref="B134:B135"/>
    <mergeCell ref="B136:B137"/>
    <mergeCell ref="B138:B139"/>
    <mergeCell ref="D159:D160"/>
    <mergeCell ref="C159:C160"/>
    <mergeCell ref="B159:B160"/>
    <mergeCell ref="A159:A160"/>
    <mergeCell ref="D161:D162"/>
    <mergeCell ref="C161:C162"/>
    <mergeCell ref="B161:B163"/>
    <mergeCell ref="A161:A163"/>
    <mergeCell ref="D153:D154"/>
    <mergeCell ref="C153:C154"/>
    <mergeCell ref="A153:A155"/>
    <mergeCell ref="B153:B155"/>
    <mergeCell ref="D156:D157"/>
    <mergeCell ref="C156:C157"/>
    <mergeCell ref="B156:B158"/>
    <mergeCell ref="A156:A158"/>
    <mergeCell ref="D169:D170"/>
    <mergeCell ref="C169:C170"/>
    <mergeCell ref="B169:B171"/>
    <mergeCell ref="A169:A171"/>
    <mergeCell ref="D172:D173"/>
    <mergeCell ref="C172:C173"/>
    <mergeCell ref="B172:B174"/>
    <mergeCell ref="A172:A174"/>
    <mergeCell ref="D164:D165"/>
    <mergeCell ref="C164:C165"/>
    <mergeCell ref="B164:B166"/>
    <mergeCell ref="A164:A166"/>
    <mergeCell ref="D167:D168"/>
    <mergeCell ref="C167:C168"/>
    <mergeCell ref="B167:B168"/>
    <mergeCell ref="A167:A168"/>
    <mergeCell ref="D183:D184"/>
    <mergeCell ref="C183:C184"/>
    <mergeCell ref="B183:B184"/>
    <mergeCell ref="A183:A184"/>
    <mergeCell ref="D185:D186"/>
    <mergeCell ref="C185:C186"/>
    <mergeCell ref="B185:B186"/>
    <mergeCell ref="A185:A186"/>
    <mergeCell ref="D177:D178"/>
    <mergeCell ref="C177:C178"/>
    <mergeCell ref="B177:B179"/>
    <mergeCell ref="A177:A179"/>
    <mergeCell ref="D180:D181"/>
    <mergeCell ref="C180:C181"/>
    <mergeCell ref="B180:B182"/>
    <mergeCell ref="A180:A182"/>
    <mergeCell ref="A187:A188"/>
    <mergeCell ref="A189:A190"/>
    <mergeCell ref="D205:D206"/>
    <mergeCell ref="C205:C206"/>
    <mergeCell ref="B205:B206"/>
    <mergeCell ref="A205:A206"/>
    <mergeCell ref="D187:D188"/>
    <mergeCell ref="D189:D190"/>
    <mergeCell ref="C187:C188"/>
    <mergeCell ref="C189:C190"/>
    <mergeCell ref="B187:B188"/>
    <mergeCell ref="B189:B190"/>
    <mergeCell ref="A208:A209"/>
    <mergeCell ref="A210:A211"/>
    <mergeCell ref="A212:A213"/>
    <mergeCell ref="D218:D219"/>
    <mergeCell ref="C218:C219"/>
    <mergeCell ref="B218:B219"/>
    <mergeCell ref="A218:A219"/>
    <mergeCell ref="D208:D209"/>
    <mergeCell ref="D210:D211"/>
    <mergeCell ref="D212:D213"/>
    <mergeCell ref="B208:B209"/>
    <mergeCell ref="B210:B211"/>
    <mergeCell ref="B212:B213"/>
    <mergeCell ref="C212:C213"/>
    <mergeCell ref="C210:C211"/>
    <mergeCell ref="C208:C209"/>
    <mergeCell ref="B223:B224"/>
    <mergeCell ref="B225:B226"/>
    <mergeCell ref="B227:B228"/>
    <mergeCell ref="D220:D221"/>
    <mergeCell ref="C220:C221"/>
    <mergeCell ref="B220:B221"/>
    <mergeCell ref="A220:A221"/>
    <mergeCell ref="C223:C224"/>
    <mergeCell ref="A223:A224"/>
    <mergeCell ref="D223:D224"/>
    <mergeCell ref="A293:A294"/>
    <mergeCell ref="A295:A296"/>
    <mergeCell ref="A297:A298"/>
    <mergeCell ref="C265:C266"/>
    <mergeCell ref="B265:B266"/>
    <mergeCell ref="A265:A266"/>
    <mergeCell ref="D265:D266"/>
    <mergeCell ref="B293:B294"/>
    <mergeCell ref="A225:A226"/>
    <mergeCell ref="A227:A228"/>
    <mergeCell ref="D231:D232"/>
    <mergeCell ref="C231:C232"/>
    <mergeCell ref="B231:B233"/>
    <mergeCell ref="A231:A233"/>
    <mergeCell ref="C225:C226"/>
    <mergeCell ref="C227:C228"/>
    <mergeCell ref="C293:C294"/>
    <mergeCell ref="A250:A252"/>
    <mergeCell ref="B250:B252"/>
    <mergeCell ref="D250:D252"/>
    <mergeCell ref="D234:D235"/>
    <mergeCell ref="C234:C235"/>
    <mergeCell ref="B234:B235"/>
    <mergeCell ref="A234:A235"/>
    <mergeCell ref="C300:C301"/>
    <mergeCell ref="B300:B301"/>
    <mergeCell ref="A300:A301"/>
    <mergeCell ref="D308:D309"/>
    <mergeCell ref="C308:C309"/>
    <mergeCell ref="B308:B309"/>
    <mergeCell ref="A308:A309"/>
    <mergeCell ref="C295:C296"/>
    <mergeCell ref="C297:C298"/>
    <mergeCell ref="D295:D296"/>
    <mergeCell ref="D297:D298"/>
    <mergeCell ref="B295:B296"/>
    <mergeCell ref="B297:B298"/>
    <mergeCell ref="A316:A317"/>
    <mergeCell ref="A318:A319"/>
    <mergeCell ref="A320:A321"/>
    <mergeCell ref="D310:D311"/>
    <mergeCell ref="C310:C311"/>
    <mergeCell ref="B310:B311"/>
    <mergeCell ref="A310:A311"/>
    <mergeCell ref="D314:D315"/>
    <mergeCell ref="C314:C315"/>
    <mergeCell ref="B314:B315"/>
    <mergeCell ref="A314:A315"/>
    <mergeCell ref="C331:C332"/>
    <mergeCell ref="C333:C334"/>
    <mergeCell ref="C335:C336"/>
    <mergeCell ref="D316:D317"/>
    <mergeCell ref="D318:D319"/>
    <mergeCell ref="D320:D321"/>
    <mergeCell ref="D327:D328"/>
    <mergeCell ref="D329:D330"/>
    <mergeCell ref="B316:B317"/>
    <mergeCell ref="B318:B319"/>
    <mergeCell ref="B320:B321"/>
    <mergeCell ref="C320:C321"/>
    <mergeCell ref="C318:C319"/>
    <mergeCell ref="C316:C317"/>
    <mergeCell ref="A327:A328"/>
    <mergeCell ref="A329:A330"/>
    <mergeCell ref="A331:A332"/>
    <mergeCell ref="A333:A334"/>
    <mergeCell ref="A335:A336"/>
    <mergeCell ref="C347:C348"/>
    <mergeCell ref="B327:B328"/>
    <mergeCell ref="B329:B330"/>
    <mergeCell ref="B331:B332"/>
    <mergeCell ref="B333:B334"/>
    <mergeCell ref="B335:B336"/>
    <mergeCell ref="B337:B338"/>
    <mergeCell ref="B339:B340"/>
    <mergeCell ref="B341:B342"/>
    <mergeCell ref="B343:B344"/>
    <mergeCell ref="B345:B346"/>
    <mergeCell ref="B347:B348"/>
    <mergeCell ref="C337:C338"/>
    <mergeCell ref="C339:C340"/>
    <mergeCell ref="C341:C342"/>
    <mergeCell ref="C343:C344"/>
    <mergeCell ref="C345:C346"/>
    <mergeCell ref="C327:C328"/>
    <mergeCell ref="C329:C330"/>
    <mergeCell ref="A347:A348"/>
    <mergeCell ref="D347:D348"/>
    <mergeCell ref="D345:D346"/>
    <mergeCell ref="D343:D344"/>
    <mergeCell ref="D341:D342"/>
    <mergeCell ref="A337:A338"/>
    <mergeCell ref="A339:A340"/>
    <mergeCell ref="A341:A342"/>
    <mergeCell ref="A343:A344"/>
    <mergeCell ref="A345:A346"/>
    <mergeCell ref="C358:C359"/>
    <mergeCell ref="B358:B359"/>
    <mergeCell ref="A358:A359"/>
    <mergeCell ref="A353:A354"/>
    <mergeCell ref="B353:B354"/>
    <mergeCell ref="C353:C354"/>
    <mergeCell ref="D353:D354"/>
    <mergeCell ref="B349:B350"/>
    <mergeCell ref="A349:A350"/>
    <mergeCell ref="D351:D352"/>
    <mergeCell ref="C351:C352"/>
    <mergeCell ref="B351:B352"/>
    <mergeCell ref="A351:A352"/>
    <mergeCell ref="D349:D350"/>
    <mergeCell ref="C349:C350"/>
    <mergeCell ref="C376:C377"/>
    <mergeCell ref="D361:D362"/>
    <mergeCell ref="C361:C362"/>
    <mergeCell ref="B361:B362"/>
    <mergeCell ref="A361:A362"/>
    <mergeCell ref="D368:D369"/>
    <mergeCell ref="C368:C369"/>
    <mergeCell ref="B368:B369"/>
    <mergeCell ref="A368:A369"/>
    <mergeCell ref="B376:B377"/>
    <mergeCell ref="A376:A377"/>
    <mergeCell ref="C370:C371"/>
    <mergeCell ref="B370:B371"/>
    <mergeCell ref="B372:B373"/>
    <mergeCell ref="B374:B375"/>
    <mergeCell ref="A370:A371"/>
    <mergeCell ref="A372:A373"/>
    <mergeCell ref="A374:A375"/>
    <mergeCell ref="C372:C373"/>
    <mergeCell ref="C374:C375"/>
    <mergeCell ref="D407:D408"/>
    <mergeCell ref="D405:D406"/>
    <mergeCell ref="C405:C406"/>
    <mergeCell ref="A405:A406"/>
    <mergeCell ref="B405:B406"/>
    <mergeCell ref="A407:A408"/>
    <mergeCell ref="B407:B408"/>
    <mergeCell ref="C407:C408"/>
    <mergeCell ref="A394:A395"/>
    <mergeCell ref="A396:A397"/>
    <mergeCell ref="A398:A399"/>
    <mergeCell ref="A400:A401"/>
    <mergeCell ref="A402:A403"/>
    <mergeCell ref="B394:B395"/>
    <mergeCell ref="B396:B397"/>
    <mergeCell ref="B398:B399"/>
    <mergeCell ref="B400:B401"/>
    <mergeCell ref="B402:B403"/>
    <mergeCell ref="C394:C395"/>
    <mergeCell ref="C396:C397"/>
    <mergeCell ref="C398:C399"/>
    <mergeCell ref="C400:C401"/>
    <mergeCell ref="C402:C403"/>
    <mergeCell ref="D402:D403"/>
    <mergeCell ref="D227:D228"/>
    <mergeCell ref="D225:D226"/>
    <mergeCell ref="D370:D371"/>
    <mergeCell ref="D372:D373"/>
    <mergeCell ref="D374:D375"/>
    <mergeCell ref="D376:D377"/>
    <mergeCell ref="D358:D359"/>
    <mergeCell ref="D339:D340"/>
    <mergeCell ref="D337:D338"/>
    <mergeCell ref="D331:D332"/>
    <mergeCell ref="D333:D334"/>
    <mergeCell ref="D335:D336"/>
    <mergeCell ref="D300:D301"/>
    <mergeCell ref="D293:D294"/>
    <mergeCell ref="A381:A382"/>
    <mergeCell ref="B381:B382"/>
    <mergeCell ref="C381:C382"/>
    <mergeCell ref="D381:D382"/>
    <mergeCell ref="D400:D401"/>
    <mergeCell ref="D398:D399"/>
    <mergeCell ref="D396:D397"/>
    <mergeCell ref="D394:D395"/>
    <mergeCell ref="D392:D393"/>
    <mergeCell ref="D390:D391"/>
    <mergeCell ref="D388:D389"/>
    <mergeCell ref="C388:C389"/>
    <mergeCell ref="C390:C391"/>
    <mergeCell ref="C392:C393"/>
    <mergeCell ref="B388:B389"/>
    <mergeCell ref="B390:B391"/>
    <mergeCell ref="B392:B393"/>
    <mergeCell ref="A388:A389"/>
    <mergeCell ref="A390:A391"/>
    <mergeCell ref="A392:A393"/>
  </mergeCells>
  <phoneticPr fontId="12" type="noConversion"/>
  <pageMargins left="0.70866141732283472" right="0" top="0.35433070866141736" bottom="0.19685039370078741" header="0.31496062992125984" footer="0.31496062992125984"/>
  <pageSetup paperSize="9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8"/>
  <sheetViews>
    <sheetView zoomScaleNormal="100" workbookViewId="0">
      <selection activeCell="L27" sqref="L27"/>
    </sheetView>
  </sheetViews>
  <sheetFormatPr defaultColWidth="9.140625" defaultRowHeight="12.75" x14ac:dyDescent="0.2"/>
  <cols>
    <col min="1" max="1" width="4" style="9" customWidth="1"/>
    <col min="2" max="2" width="6.7109375" style="67" customWidth="1"/>
    <col min="3" max="3" width="56" style="9" customWidth="1"/>
    <col min="4" max="4" width="10.28515625" style="67" customWidth="1"/>
    <col min="5" max="5" width="7.42578125" style="66" customWidth="1"/>
    <col min="6" max="6" width="11.140625" style="66" customWidth="1"/>
    <col min="7" max="16384" width="9.140625" style="2"/>
  </cols>
  <sheetData>
    <row r="1" spans="1:9" ht="15.75" x14ac:dyDescent="0.25">
      <c r="C1" s="234" t="s">
        <v>872</v>
      </c>
      <c r="D1" s="234"/>
      <c r="E1" s="234"/>
      <c r="F1" s="234"/>
    </row>
    <row r="2" spans="1:9" ht="15.75" x14ac:dyDescent="0.25">
      <c r="C2" s="236" t="s">
        <v>878</v>
      </c>
      <c r="D2" s="236"/>
      <c r="E2" s="236"/>
      <c r="F2" s="236"/>
    </row>
    <row r="4" spans="1:9" ht="18.75" customHeight="1" x14ac:dyDescent="0.2">
      <c r="A4" s="237" t="s">
        <v>447</v>
      </c>
      <c r="B4" s="237"/>
      <c r="C4" s="237"/>
      <c r="D4" s="237"/>
      <c r="E4" s="237"/>
      <c r="F4" s="237"/>
    </row>
    <row r="5" spans="1:9" x14ac:dyDescent="0.2">
      <c r="F5" s="73" t="s">
        <v>129</v>
      </c>
    </row>
    <row r="6" spans="1:9" ht="56.25" customHeight="1" x14ac:dyDescent="0.2">
      <c r="A6" s="48" t="s">
        <v>118</v>
      </c>
      <c r="B6" s="75" t="s">
        <v>358</v>
      </c>
      <c r="C6" s="48" t="s">
        <v>16</v>
      </c>
      <c r="D6" s="75" t="s">
        <v>55</v>
      </c>
      <c r="E6" s="48" t="s">
        <v>17</v>
      </c>
      <c r="F6" s="48" t="s">
        <v>29</v>
      </c>
    </row>
    <row r="7" spans="1:9" x14ac:dyDescent="0.2">
      <c r="A7" s="129">
        <v>1</v>
      </c>
      <c r="B7" s="78" t="s">
        <v>18</v>
      </c>
      <c r="C7" s="48">
        <v>3</v>
      </c>
      <c r="D7" s="75">
        <v>4</v>
      </c>
      <c r="E7" s="48">
        <v>5</v>
      </c>
      <c r="F7" s="48">
        <v>6</v>
      </c>
    </row>
    <row r="8" spans="1:9" x14ac:dyDescent="0.2">
      <c r="A8" s="262">
        <v>1</v>
      </c>
      <c r="B8" s="268" t="s">
        <v>56</v>
      </c>
      <c r="C8" s="322" t="s">
        <v>57</v>
      </c>
      <c r="D8" s="300"/>
      <c r="E8" s="81">
        <v>134.69999999999999</v>
      </c>
      <c r="F8" s="81">
        <v>22.5</v>
      </c>
    </row>
    <row r="9" spans="1:9" x14ac:dyDescent="0.2">
      <c r="A9" s="263"/>
      <c r="B9" s="269"/>
      <c r="C9" s="323"/>
      <c r="D9" s="301"/>
      <c r="E9" s="130">
        <v>149.80000000000001</v>
      </c>
      <c r="F9" s="130">
        <v>57.1</v>
      </c>
      <c r="G9" s="12"/>
      <c r="H9" s="12"/>
      <c r="I9" s="12"/>
    </row>
    <row r="10" spans="1:9" x14ac:dyDescent="0.2">
      <c r="A10" s="131">
        <v>2</v>
      </c>
      <c r="B10" s="268"/>
      <c r="C10" s="240" t="s">
        <v>161</v>
      </c>
      <c r="D10" s="252" t="s">
        <v>58</v>
      </c>
      <c r="E10" s="22">
        <v>1</v>
      </c>
      <c r="F10" s="130"/>
      <c r="G10" s="12"/>
      <c r="H10" s="12"/>
      <c r="I10" s="12"/>
    </row>
    <row r="11" spans="1:9" ht="12.6" customHeight="1" x14ac:dyDescent="0.2">
      <c r="A11" s="123"/>
      <c r="B11" s="269"/>
      <c r="C11" s="241"/>
      <c r="D11" s="253"/>
      <c r="E11" s="132">
        <v>0</v>
      </c>
      <c r="F11" s="133"/>
      <c r="G11" s="12"/>
      <c r="H11" s="12"/>
      <c r="I11" s="12"/>
    </row>
    <row r="12" spans="1:9" ht="12.6" customHeight="1" x14ac:dyDescent="0.2">
      <c r="A12" s="131">
        <v>3</v>
      </c>
      <c r="B12" s="268"/>
      <c r="C12" s="240" t="s">
        <v>164</v>
      </c>
      <c r="D12" s="252" t="s">
        <v>60</v>
      </c>
      <c r="E12" s="308">
        <v>9</v>
      </c>
      <c r="F12" s="316"/>
      <c r="G12" s="12"/>
      <c r="H12" s="12"/>
      <c r="I12" s="12"/>
    </row>
    <row r="13" spans="1:9" ht="12.6" customHeight="1" x14ac:dyDescent="0.2">
      <c r="A13" s="77">
        <v>2</v>
      </c>
      <c r="B13" s="269"/>
      <c r="C13" s="241"/>
      <c r="D13" s="253"/>
      <c r="E13" s="309"/>
      <c r="F13" s="317"/>
      <c r="G13" s="12"/>
      <c r="H13" s="12"/>
      <c r="I13" s="12"/>
    </row>
    <row r="14" spans="1:9" ht="12.6" customHeight="1" x14ac:dyDescent="0.2">
      <c r="A14" s="131">
        <v>4</v>
      </c>
      <c r="B14" s="268"/>
      <c r="C14" s="240" t="s">
        <v>46</v>
      </c>
      <c r="D14" s="252" t="s">
        <v>60</v>
      </c>
      <c r="E14" s="308">
        <v>0.6</v>
      </c>
      <c r="F14" s="316"/>
      <c r="G14" s="12"/>
      <c r="H14" s="12"/>
      <c r="I14" s="12"/>
    </row>
    <row r="15" spans="1:9" ht="12.6" customHeight="1" x14ac:dyDescent="0.2">
      <c r="A15" s="77">
        <v>3</v>
      </c>
      <c r="B15" s="269"/>
      <c r="C15" s="241"/>
      <c r="D15" s="253"/>
      <c r="E15" s="309"/>
      <c r="F15" s="317"/>
      <c r="G15" s="12"/>
      <c r="H15" s="12"/>
      <c r="I15" s="12"/>
    </row>
    <row r="16" spans="1:9" ht="12.6" customHeight="1" x14ac:dyDescent="0.2">
      <c r="A16" s="131">
        <v>5</v>
      </c>
      <c r="B16" s="312"/>
      <c r="C16" s="244" t="s">
        <v>134</v>
      </c>
      <c r="D16" s="252" t="s">
        <v>60</v>
      </c>
      <c r="E16" s="22">
        <v>0.9</v>
      </c>
      <c r="F16" s="22">
        <v>0.3</v>
      </c>
      <c r="G16" s="12"/>
      <c r="H16" s="12"/>
      <c r="I16" s="12"/>
    </row>
    <row r="17" spans="1:9" ht="12.6" customHeight="1" x14ac:dyDescent="0.2">
      <c r="A17" s="77">
        <v>4</v>
      </c>
      <c r="B17" s="313"/>
      <c r="C17" s="245"/>
      <c r="D17" s="253"/>
      <c r="E17" s="132">
        <v>1.9</v>
      </c>
      <c r="F17" s="132">
        <v>0.89999999999999991</v>
      </c>
      <c r="G17" s="12"/>
      <c r="H17" s="12"/>
      <c r="I17" s="12"/>
    </row>
    <row r="18" spans="1:9" ht="12.6" customHeight="1" x14ac:dyDescent="0.2">
      <c r="A18" s="131">
        <v>6</v>
      </c>
      <c r="B18" s="312"/>
      <c r="C18" s="244" t="s">
        <v>135</v>
      </c>
      <c r="D18" s="252" t="s">
        <v>60</v>
      </c>
      <c r="E18" s="308">
        <v>2.2000000000000002</v>
      </c>
      <c r="F18" s="310"/>
      <c r="G18" s="12"/>
      <c r="H18" s="12"/>
      <c r="I18" s="12"/>
    </row>
    <row r="19" spans="1:9" ht="12.6" customHeight="1" x14ac:dyDescent="0.2">
      <c r="A19" s="77">
        <v>5</v>
      </c>
      <c r="B19" s="313"/>
      <c r="C19" s="245"/>
      <c r="D19" s="253"/>
      <c r="E19" s="309"/>
      <c r="F19" s="311"/>
      <c r="G19" s="12"/>
      <c r="H19" s="12"/>
      <c r="I19" s="12"/>
    </row>
    <row r="20" spans="1:9" ht="12.6" customHeight="1" x14ac:dyDescent="0.2">
      <c r="A20" s="131">
        <v>7</v>
      </c>
      <c r="B20" s="312"/>
      <c r="C20" s="244" t="s">
        <v>40</v>
      </c>
      <c r="D20" s="252" t="s">
        <v>60</v>
      </c>
      <c r="E20" s="308">
        <v>3.1</v>
      </c>
      <c r="F20" s="310"/>
      <c r="G20" s="12"/>
      <c r="H20" s="12"/>
      <c r="I20" s="12"/>
    </row>
    <row r="21" spans="1:9" ht="12.6" customHeight="1" x14ac:dyDescent="0.2">
      <c r="A21" s="77">
        <v>6</v>
      </c>
      <c r="B21" s="313"/>
      <c r="C21" s="245"/>
      <c r="D21" s="253"/>
      <c r="E21" s="309"/>
      <c r="F21" s="311"/>
      <c r="G21" s="12"/>
      <c r="H21" s="12"/>
      <c r="I21" s="12"/>
    </row>
    <row r="22" spans="1:9" ht="12.6" customHeight="1" x14ac:dyDescent="0.2">
      <c r="A22" s="131">
        <v>8</v>
      </c>
      <c r="B22" s="312"/>
      <c r="C22" s="240" t="s">
        <v>137</v>
      </c>
      <c r="D22" s="252" t="s">
        <v>60</v>
      </c>
      <c r="E22" s="22">
        <v>2.1</v>
      </c>
      <c r="F22" s="133"/>
      <c r="G22" s="12"/>
      <c r="H22" s="12"/>
      <c r="I22" s="12"/>
    </row>
    <row r="23" spans="1:9" ht="12.6" customHeight="1" x14ac:dyDescent="0.2">
      <c r="A23" s="77">
        <v>7</v>
      </c>
      <c r="B23" s="313"/>
      <c r="C23" s="241"/>
      <c r="D23" s="253"/>
      <c r="E23" s="132">
        <v>0.5</v>
      </c>
      <c r="F23" s="133"/>
      <c r="G23" s="12"/>
      <c r="H23" s="12"/>
      <c r="I23" s="12"/>
    </row>
    <row r="24" spans="1:9" ht="12.6" customHeight="1" x14ac:dyDescent="0.2">
      <c r="A24" s="131">
        <v>9</v>
      </c>
      <c r="B24" s="312"/>
      <c r="C24" s="244" t="s">
        <v>162</v>
      </c>
      <c r="D24" s="256" t="s">
        <v>216</v>
      </c>
      <c r="E24" s="22">
        <v>34.799999999999997</v>
      </c>
      <c r="F24" s="133"/>
      <c r="G24" s="12"/>
      <c r="H24" s="12"/>
      <c r="I24" s="12"/>
    </row>
    <row r="25" spans="1:9" ht="12.6" customHeight="1" x14ac:dyDescent="0.2">
      <c r="A25" s="77">
        <v>8</v>
      </c>
      <c r="B25" s="313"/>
      <c r="C25" s="245"/>
      <c r="D25" s="257"/>
      <c r="E25" s="132">
        <v>27.799999999999997</v>
      </c>
      <c r="F25" s="133"/>
      <c r="G25" s="12"/>
      <c r="H25" s="12"/>
      <c r="I25" s="12"/>
    </row>
    <row r="26" spans="1:9" ht="12.6" customHeight="1" x14ac:dyDescent="0.2">
      <c r="A26" s="131">
        <v>10</v>
      </c>
      <c r="B26" s="312"/>
      <c r="C26" s="240" t="s">
        <v>163</v>
      </c>
      <c r="D26" s="256" t="s">
        <v>216</v>
      </c>
      <c r="E26" s="308">
        <v>2.5</v>
      </c>
      <c r="F26" s="316"/>
      <c r="G26" s="12"/>
      <c r="H26" s="12"/>
      <c r="I26" s="12"/>
    </row>
    <row r="27" spans="1:9" ht="12.6" customHeight="1" x14ac:dyDescent="0.2">
      <c r="A27" s="77">
        <v>9</v>
      </c>
      <c r="B27" s="313"/>
      <c r="C27" s="241"/>
      <c r="D27" s="257"/>
      <c r="E27" s="309"/>
      <c r="F27" s="317"/>
      <c r="G27" s="12"/>
      <c r="H27" s="12"/>
      <c r="I27" s="12"/>
    </row>
    <row r="28" spans="1:9" ht="12.6" customHeight="1" x14ac:dyDescent="0.2">
      <c r="A28" s="131">
        <v>11</v>
      </c>
      <c r="B28" s="312"/>
      <c r="C28" s="244" t="s">
        <v>41</v>
      </c>
      <c r="D28" s="252" t="s">
        <v>61</v>
      </c>
      <c r="E28" s="22">
        <v>0.4</v>
      </c>
      <c r="F28" s="133"/>
      <c r="G28" s="12"/>
      <c r="H28" s="12"/>
      <c r="I28" s="12"/>
    </row>
    <row r="29" spans="1:9" ht="12.6" customHeight="1" x14ac:dyDescent="0.2">
      <c r="A29" s="77">
        <v>10</v>
      </c>
      <c r="B29" s="313"/>
      <c r="C29" s="245"/>
      <c r="D29" s="253"/>
      <c r="E29" s="132">
        <v>0.2</v>
      </c>
      <c r="F29" s="133"/>
      <c r="G29" s="12"/>
      <c r="H29" s="12"/>
      <c r="I29" s="12"/>
    </row>
    <row r="30" spans="1:9" ht="12.6" customHeight="1" x14ac:dyDescent="0.2">
      <c r="A30" s="131">
        <v>12</v>
      </c>
      <c r="B30" s="312"/>
      <c r="C30" s="244" t="s">
        <v>210</v>
      </c>
      <c r="D30" s="252" t="s">
        <v>61</v>
      </c>
      <c r="E30" s="308">
        <v>0.1</v>
      </c>
      <c r="F30" s="316"/>
      <c r="G30" s="12"/>
      <c r="H30" s="12"/>
      <c r="I30" s="12"/>
    </row>
    <row r="31" spans="1:9" ht="12.6" customHeight="1" x14ac:dyDescent="0.2">
      <c r="A31" s="77">
        <v>11</v>
      </c>
      <c r="B31" s="313"/>
      <c r="C31" s="245"/>
      <c r="D31" s="253"/>
      <c r="E31" s="309"/>
      <c r="F31" s="317"/>
      <c r="G31" s="12"/>
      <c r="H31" s="12"/>
      <c r="I31" s="12"/>
    </row>
    <row r="32" spans="1:9" ht="12.6" customHeight="1" x14ac:dyDescent="0.2">
      <c r="A32" s="131">
        <v>13</v>
      </c>
      <c r="B32" s="312"/>
      <c r="C32" s="244" t="s">
        <v>42</v>
      </c>
      <c r="D32" s="252" t="s">
        <v>61</v>
      </c>
      <c r="E32" s="22">
        <v>0.3</v>
      </c>
      <c r="F32" s="133"/>
      <c r="G32" s="12"/>
      <c r="H32" s="12"/>
      <c r="I32" s="12"/>
    </row>
    <row r="33" spans="1:9" ht="12.6" customHeight="1" x14ac:dyDescent="0.2">
      <c r="A33" s="77">
        <v>12</v>
      </c>
      <c r="B33" s="313"/>
      <c r="C33" s="245"/>
      <c r="D33" s="253"/>
      <c r="E33" s="132">
        <v>9.9999999999999978E-2</v>
      </c>
      <c r="F33" s="133"/>
      <c r="G33" s="12"/>
      <c r="H33" s="12"/>
      <c r="I33" s="12"/>
    </row>
    <row r="34" spans="1:9" ht="12.6" customHeight="1" x14ac:dyDescent="0.2">
      <c r="A34" s="131">
        <v>14</v>
      </c>
      <c r="B34" s="312"/>
      <c r="C34" s="244" t="s">
        <v>111</v>
      </c>
      <c r="D34" s="252" t="s">
        <v>60</v>
      </c>
      <c r="E34" s="22">
        <v>55.8</v>
      </c>
      <c r="F34" s="22">
        <v>22.2</v>
      </c>
      <c r="G34" s="12"/>
      <c r="H34" s="12"/>
      <c r="I34" s="12"/>
    </row>
    <row r="35" spans="1:9" ht="12.6" customHeight="1" x14ac:dyDescent="0.2">
      <c r="A35" s="77">
        <v>13</v>
      </c>
      <c r="B35" s="313"/>
      <c r="C35" s="245"/>
      <c r="D35" s="253"/>
      <c r="E35" s="132">
        <v>78.8</v>
      </c>
      <c r="F35" s="132">
        <v>56.2</v>
      </c>
      <c r="G35" s="12"/>
      <c r="H35" s="12"/>
      <c r="I35" s="12"/>
    </row>
    <row r="36" spans="1:9" ht="12.6" customHeight="1" x14ac:dyDescent="0.2">
      <c r="A36" s="131">
        <v>15</v>
      </c>
      <c r="B36" s="312"/>
      <c r="C36" s="240" t="s">
        <v>357</v>
      </c>
      <c r="D36" s="252" t="s">
        <v>61</v>
      </c>
      <c r="E36" s="22">
        <v>2.2999999999999998</v>
      </c>
      <c r="F36" s="22"/>
      <c r="G36" s="12"/>
      <c r="H36" s="12"/>
      <c r="I36" s="12"/>
    </row>
    <row r="37" spans="1:9" ht="12.6" customHeight="1" x14ac:dyDescent="0.2">
      <c r="A37" s="77">
        <v>14</v>
      </c>
      <c r="B37" s="313"/>
      <c r="C37" s="241"/>
      <c r="D37" s="253"/>
      <c r="E37" s="132">
        <v>3.3</v>
      </c>
      <c r="F37" s="133"/>
      <c r="G37" s="12"/>
      <c r="H37" s="12"/>
      <c r="I37" s="12"/>
    </row>
    <row r="38" spans="1:9" ht="12.6" customHeight="1" x14ac:dyDescent="0.2">
      <c r="A38" s="131">
        <v>16</v>
      </c>
      <c r="B38" s="312"/>
      <c r="C38" s="240" t="s">
        <v>47</v>
      </c>
      <c r="D38" s="256" t="s">
        <v>62</v>
      </c>
      <c r="E38" s="308">
        <v>0.8</v>
      </c>
      <c r="F38" s="316"/>
      <c r="G38" s="12"/>
      <c r="H38" s="12"/>
      <c r="I38" s="12"/>
    </row>
    <row r="39" spans="1:9" ht="12.6" customHeight="1" x14ac:dyDescent="0.2">
      <c r="A39" s="77">
        <v>15</v>
      </c>
      <c r="B39" s="313"/>
      <c r="C39" s="241"/>
      <c r="D39" s="257"/>
      <c r="E39" s="309"/>
      <c r="F39" s="317"/>
      <c r="G39" s="12"/>
      <c r="H39" s="12"/>
      <c r="I39" s="12"/>
    </row>
    <row r="40" spans="1:9" ht="12.6" customHeight="1" x14ac:dyDescent="0.2">
      <c r="A40" s="131">
        <v>17</v>
      </c>
      <c r="B40" s="312"/>
      <c r="C40" s="240" t="s">
        <v>48</v>
      </c>
      <c r="D40" s="256" t="s">
        <v>62</v>
      </c>
      <c r="E40" s="22">
        <v>0.2</v>
      </c>
      <c r="F40" s="22"/>
      <c r="G40" s="12"/>
      <c r="H40" s="12"/>
      <c r="I40" s="12"/>
    </row>
    <row r="41" spans="1:9" ht="12.6" customHeight="1" x14ac:dyDescent="0.2">
      <c r="A41" s="77">
        <v>16</v>
      </c>
      <c r="B41" s="313"/>
      <c r="C41" s="241"/>
      <c r="D41" s="257"/>
      <c r="E41" s="132">
        <v>0.30000000000000004</v>
      </c>
      <c r="F41" s="133"/>
      <c r="G41" s="12"/>
      <c r="H41" s="12"/>
      <c r="I41" s="12"/>
    </row>
    <row r="42" spans="1:9" ht="12.6" customHeight="1" x14ac:dyDescent="0.2">
      <c r="A42" s="131">
        <v>18</v>
      </c>
      <c r="B42" s="312"/>
      <c r="C42" s="240" t="s">
        <v>211</v>
      </c>
      <c r="D42" s="252" t="s">
        <v>217</v>
      </c>
      <c r="E42" s="308">
        <v>18.600000000000001</v>
      </c>
      <c r="F42" s="316"/>
      <c r="G42" s="12"/>
      <c r="H42" s="12"/>
      <c r="I42" s="12"/>
    </row>
    <row r="43" spans="1:9" ht="12.6" customHeight="1" x14ac:dyDescent="0.2">
      <c r="A43" s="77">
        <v>17</v>
      </c>
      <c r="B43" s="313"/>
      <c r="C43" s="241"/>
      <c r="D43" s="253"/>
      <c r="E43" s="309"/>
      <c r="F43" s="317"/>
      <c r="G43" s="12"/>
      <c r="H43" s="12"/>
      <c r="I43" s="12"/>
    </row>
    <row r="44" spans="1:9" ht="12.6" customHeight="1" x14ac:dyDescent="0.2">
      <c r="A44" s="131">
        <v>19</v>
      </c>
      <c r="B44" s="268" t="s">
        <v>65</v>
      </c>
      <c r="C44" s="314" t="s">
        <v>66</v>
      </c>
      <c r="D44" s="252"/>
      <c r="E44" s="320">
        <v>23</v>
      </c>
      <c r="F44" s="310">
        <v>4.4000000000000004</v>
      </c>
      <c r="G44" s="12"/>
      <c r="H44" s="12"/>
      <c r="I44" s="12"/>
    </row>
    <row r="45" spans="1:9" x14ac:dyDescent="0.2">
      <c r="A45" s="77">
        <v>18</v>
      </c>
      <c r="B45" s="269"/>
      <c r="C45" s="315"/>
      <c r="D45" s="253"/>
      <c r="E45" s="321"/>
      <c r="F45" s="311"/>
      <c r="G45" s="12"/>
      <c r="H45" s="12"/>
      <c r="I45" s="12"/>
    </row>
    <row r="46" spans="1:9" x14ac:dyDescent="0.2">
      <c r="A46" s="131">
        <v>20</v>
      </c>
      <c r="B46" s="268"/>
      <c r="C46" s="244" t="s">
        <v>213</v>
      </c>
      <c r="D46" s="312" t="s">
        <v>218</v>
      </c>
      <c r="E46" s="308">
        <v>23</v>
      </c>
      <c r="F46" s="308">
        <v>4.4000000000000004</v>
      </c>
      <c r="G46" s="12"/>
      <c r="H46" s="12"/>
      <c r="I46" s="12"/>
    </row>
    <row r="47" spans="1:9" ht="12.6" customHeight="1" x14ac:dyDescent="0.2">
      <c r="A47" s="77">
        <v>19</v>
      </c>
      <c r="B47" s="269"/>
      <c r="C47" s="245"/>
      <c r="D47" s="313"/>
      <c r="E47" s="309"/>
      <c r="F47" s="309"/>
      <c r="G47" s="12"/>
      <c r="H47" s="12"/>
      <c r="I47" s="12"/>
    </row>
    <row r="48" spans="1:9" ht="12.6" customHeight="1" x14ac:dyDescent="0.2">
      <c r="A48" s="131">
        <v>21</v>
      </c>
      <c r="B48" s="268" t="s">
        <v>21</v>
      </c>
      <c r="C48" s="314" t="s">
        <v>22</v>
      </c>
      <c r="D48" s="312"/>
      <c r="E48" s="81">
        <v>87.7</v>
      </c>
      <c r="F48" s="81"/>
      <c r="G48" s="12"/>
      <c r="H48" s="12"/>
      <c r="I48" s="12"/>
    </row>
    <row r="49" spans="1:9" x14ac:dyDescent="0.2">
      <c r="A49" s="77">
        <v>20</v>
      </c>
      <c r="B49" s="269"/>
      <c r="C49" s="315"/>
      <c r="D49" s="313"/>
      <c r="E49" s="130">
        <v>91.9</v>
      </c>
      <c r="F49" s="130">
        <v>0</v>
      </c>
      <c r="G49" s="12"/>
      <c r="H49" s="12"/>
      <c r="I49" s="12"/>
    </row>
    <row r="50" spans="1:9" x14ac:dyDescent="0.2">
      <c r="A50" s="131">
        <v>22</v>
      </c>
      <c r="B50" s="268"/>
      <c r="C50" s="244" t="s">
        <v>1</v>
      </c>
      <c r="D50" s="289" t="s">
        <v>219</v>
      </c>
      <c r="E50" s="22">
        <v>87.7</v>
      </c>
      <c r="F50" s="130"/>
      <c r="G50" s="12"/>
      <c r="H50" s="12"/>
      <c r="I50" s="12"/>
    </row>
    <row r="51" spans="1:9" x14ac:dyDescent="0.2">
      <c r="A51" s="77">
        <v>21</v>
      </c>
      <c r="B51" s="269"/>
      <c r="C51" s="245"/>
      <c r="D51" s="290"/>
      <c r="E51" s="133">
        <v>91.9</v>
      </c>
      <c r="F51" s="133"/>
      <c r="G51" s="12"/>
      <c r="H51" s="12"/>
      <c r="I51" s="12"/>
    </row>
    <row r="52" spans="1:9" x14ac:dyDescent="0.2">
      <c r="A52" s="131">
        <v>23</v>
      </c>
      <c r="B52" s="318" t="s">
        <v>76</v>
      </c>
      <c r="C52" s="314" t="s">
        <v>193</v>
      </c>
      <c r="D52" s="289"/>
      <c r="E52" s="310">
        <v>36.799999999999997</v>
      </c>
      <c r="F52" s="310">
        <v>0</v>
      </c>
      <c r="G52" s="12"/>
      <c r="H52" s="12"/>
      <c r="I52" s="12"/>
    </row>
    <row r="53" spans="1:9" ht="12.75" customHeight="1" x14ac:dyDescent="0.2">
      <c r="A53" s="77">
        <v>22</v>
      </c>
      <c r="B53" s="319"/>
      <c r="C53" s="315"/>
      <c r="D53" s="290"/>
      <c r="E53" s="311"/>
      <c r="F53" s="311"/>
      <c r="G53" s="12"/>
      <c r="H53" s="12"/>
      <c r="I53" s="12"/>
    </row>
    <row r="54" spans="1:9" ht="12.75" customHeight="1" x14ac:dyDescent="0.2">
      <c r="A54" s="131">
        <v>24</v>
      </c>
      <c r="B54" s="268"/>
      <c r="C54" s="240" t="s">
        <v>112</v>
      </c>
      <c r="D54" s="256" t="s">
        <v>77</v>
      </c>
      <c r="E54" s="308">
        <v>36.799999999999997</v>
      </c>
      <c r="F54" s="310"/>
      <c r="G54" s="12"/>
      <c r="H54" s="12"/>
      <c r="I54" s="12"/>
    </row>
    <row r="55" spans="1:9" ht="12.6" customHeight="1" x14ac:dyDescent="0.2">
      <c r="A55" s="77">
        <v>23</v>
      </c>
      <c r="B55" s="269"/>
      <c r="C55" s="241"/>
      <c r="D55" s="257"/>
      <c r="E55" s="309"/>
      <c r="F55" s="311"/>
      <c r="G55" s="12"/>
      <c r="H55" s="12"/>
      <c r="I55" s="12"/>
    </row>
    <row r="56" spans="1:9" ht="12.6" customHeight="1" x14ac:dyDescent="0.2">
      <c r="A56" s="131">
        <v>25</v>
      </c>
      <c r="B56" s="268" t="s">
        <v>78</v>
      </c>
      <c r="C56" s="314" t="s">
        <v>79</v>
      </c>
      <c r="D56" s="256"/>
      <c r="E56" s="81">
        <v>71.7</v>
      </c>
      <c r="F56" s="133"/>
      <c r="G56" s="12"/>
      <c r="H56" s="12"/>
      <c r="I56" s="12"/>
    </row>
    <row r="57" spans="1:9" x14ac:dyDescent="0.2">
      <c r="A57" s="77">
        <v>24</v>
      </c>
      <c r="B57" s="269"/>
      <c r="C57" s="315"/>
      <c r="D57" s="257"/>
      <c r="E57" s="130">
        <v>72.8</v>
      </c>
      <c r="F57" s="130">
        <v>0</v>
      </c>
      <c r="G57" s="12"/>
      <c r="H57" s="12"/>
      <c r="I57" s="12"/>
    </row>
    <row r="58" spans="1:9" x14ac:dyDescent="0.2">
      <c r="A58" s="131">
        <v>26</v>
      </c>
      <c r="B58" s="268"/>
      <c r="C58" s="240" t="s">
        <v>44</v>
      </c>
      <c r="D58" s="252" t="s">
        <v>80</v>
      </c>
      <c r="E58" s="22">
        <v>8.5</v>
      </c>
      <c r="F58" s="130"/>
      <c r="G58" s="12"/>
      <c r="H58" s="12"/>
      <c r="I58" s="12"/>
    </row>
    <row r="59" spans="1:9" ht="12.6" customHeight="1" x14ac:dyDescent="0.2">
      <c r="A59" s="77">
        <v>25</v>
      </c>
      <c r="B59" s="269"/>
      <c r="C59" s="241"/>
      <c r="D59" s="253"/>
      <c r="E59" s="132">
        <v>9.5</v>
      </c>
      <c r="F59" s="133"/>
      <c r="G59" s="12"/>
      <c r="H59" s="12"/>
      <c r="I59" s="12"/>
    </row>
    <row r="60" spans="1:9" ht="12.6" customHeight="1" x14ac:dyDescent="0.2">
      <c r="A60" s="131">
        <v>27</v>
      </c>
      <c r="B60" s="312"/>
      <c r="C60" s="240" t="s">
        <v>49</v>
      </c>
      <c r="D60" s="252" t="s">
        <v>80</v>
      </c>
      <c r="E60" s="22">
        <v>1.2</v>
      </c>
      <c r="F60" s="133"/>
      <c r="G60" s="12"/>
      <c r="H60" s="12"/>
      <c r="I60" s="12"/>
    </row>
    <row r="61" spans="1:9" ht="12.6" customHeight="1" x14ac:dyDescent="0.2">
      <c r="A61" s="77">
        <v>26</v>
      </c>
      <c r="B61" s="313"/>
      <c r="C61" s="241"/>
      <c r="D61" s="253"/>
      <c r="E61" s="132">
        <v>0.70000000000000018</v>
      </c>
      <c r="F61" s="133"/>
      <c r="G61" s="12"/>
      <c r="H61" s="12"/>
      <c r="I61" s="12"/>
    </row>
    <row r="62" spans="1:9" ht="12.6" customHeight="1" x14ac:dyDescent="0.2">
      <c r="A62" s="131">
        <v>28</v>
      </c>
      <c r="B62" s="312"/>
      <c r="C62" s="240" t="s">
        <v>50</v>
      </c>
      <c r="D62" s="252" t="s">
        <v>80</v>
      </c>
      <c r="E62" s="22">
        <v>0.7</v>
      </c>
      <c r="F62" s="133"/>
      <c r="G62" s="12"/>
      <c r="H62" s="12"/>
      <c r="I62" s="12"/>
    </row>
    <row r="63" spans="1:9" ht="12.6" customHeight="1" x14ac:dyDescent="0.2">
      <c r="A63" s="77">
        <v>27</v>
      </c>
      <c r="B63" s="313"/>
      <c r="C63" s="241"/>
      <c r="D63" s="253"/>
      <c r="E63" s="132">
        <v>1.2</v>
      </c>
      <c r="F63" s="133"/>
      <c r="G63" s="12"/>
      <c r="H63" s="12"/>
      <c r="I63" s="12"/>
    </row>
    <row r="64" spans="1:9" ht="12.6" customHeight="1" x14ac:dyDescent="0.2">
      <c r="A64" s="131">
        <v>29</v>
      </c>
      <c r="B64" s="312"/>
      <c r="C64" s="240" t="s">
        <v>45</v>
      </c>
      <c r="D64" s="252" t="s">
        <v>80</v>
      </c>
      <c r="E64" s="308">
        <v>1.2</v>
      </c>
      <c r="F64" s="316"/>
      <c r="G64" s="12"/>
      <c r="H64" s="12"/>
      <c r="I64" s="12"/>
    </row>
    <row r="65" spans="1:9" ht="12.6" customHeight="1" x14ac:dyDescent="0.2">
      <c r="A65" s="77">
        <v>28</v>
      </c>
      <c r="B65" s="313"/>
      <c r="C65" s="241"/>
      <c r="D65" s="253"/>
      <c r="E65" s="309"/>
      <c r="F65" s="317"/>
      <c r="G65" s="12"/>
      <c r="H65" s="12"/>
      <c r="I65" s="12"/>
    </row>
    <row r="66" spans="1:9" ht="12.6" customHeight="1" x14ac:dyDescent="0.2">
      <c r="A66" s="131">
        <v>30</v>
      </c>
      <c r="B66" s="312"/>
      <c r="C66" s="240" t="s">
        <v>51</v>
      </c>
      <c r="D66" s="252" t="s">
        <v>80</v>
      </c>
      <c r="E66" s="22">
        <v>0.4</v>
      </c>
      <c r="F66" s="133"/>
      <c r="G66" s="12"/>
      <c r="H66" s="12"/>
      <c r="I66" s="12"/>
    </row>
    <row r="67" spans="1:9" ht="12.6" customHeight="1" x14ac:dyDescent="0.2">
      <c r="A67" s="77">
        <v>29</v>
      </c>
      <c r="B67" s="313"/>
      <c r="C67" s="241"/>
      <c r="D67" s="253"/>
      <c r="E67" s="132">
        <v>0.5</v>
      </c>
      <c r="F67" s="133"/>
      <c r="G67" s="12"/>
      <c r="H67" s="12"/>
      <c r="I67" s="12"/>
    </row>
    <row r="68" spans="1:9" ht="12.6" customHeight="1" x14ac:dyDescent="0.2">
      <c r="A68" s="131">
        <v>31</v>
      </c>
      <c r="B68" s="312"/>
      <c r="C68" s="240" t="s">
        <v>52</v>
      </c>
      <c r="D68" s="252" t="s">
        <v>80</v>
      </c>
      <c r="E68" s="308">
        <v>0.7</v>
      </c>
      <c r="F68" s="316"/>
      <c r="G68" s="12"/>
      <c r="H68" s="12"/>
      <c r="I68" s="12"/>
    </row>
    <row r="69" spans="1:9" ht="12.6" customHeight="1" x14ac:dyDescent="0.2">
      <c r="A69" s="77">
        <v>30</v>
      </c>
      <c r="B69" s="313"/>
      <c r="C69" s="241"/>
      <c r="D69" s="253"/>
      <c r="E69" s="309"/>
      <c r="F69" s="317"/>
      <c r="G69" s="12"/>
      <c r="H69" s="12"/>
      <c r="I69" s="12"/>
    </row>
    <row r="70" spans="1:9" ht="12.6" customHeight="1" x14ac:dyDescent="0.2">
      <c r="A70" s="131">
        <v>32</v>
      </c>
      <c r="B70" s="312"/>
      <c r="C70" s="244" t="s">
        <v>53</v>
      </c>
      <c r="D70" s="312" t="s">
        <v>81</v>
      </c>
      <c r="E70" s="308">
        <v>1.7</v>
      </c>
      <c r="F70" s="316"/>
      <c r="G70" s="12"/>
      <c r="H70" s="12"/>
      <c r="I70" s="12"/>
    </row>
    <row r="71" spans="1:9" ht="12.6" customHeight="1" x14ac:dyDescent="0.2">
      <c r="A71" s="77">
        <v>31</v>
      </c>
      <c r="B71" s="313"/>
      <c r="C71" s="245"/>
      <c r="D71" s="313"/>
      <c r="E71" s="309"/>
      <c r="F71" s="317"/>
      <c r="G71" s="12"/>
      <c r="H71" s="12"/>
      <c r="I71" s="12"/>
    </row>
    <row r="72" spans="1:9" ht="12.6" customHeight="1" x14ac:dyDescent="0.2">
      <c r="A72" s="131">
        <v>33</v>
      </c>
      <c r="B72" s="312"/>
      <c r="C72" s="240" t="s">
        <v>43</v>
      </c>
      <c r="D72" s="256" t="s">
        <v>82</v>
      </c>
      <c r="E72" s="308">
        <v>57.3</v>
      </c>
      <c r="F72" s="316"/>
      <c r="G72" s="12"/>
      <c r="H72" s="12"/>
      <c r="I72" s="12"/>
    </row>
    <row r="73" spans="1:9" ht="12.6" customHeight="1" x14ac:dyDescent="0.2">
      <c r="A73" s="77">
        <v>32</v>
      </c>
      <c r="B73" s="313"/>
      <c r="C73" s="241"/>
      <c r="D73" s="257"/>
      <c r="E73" s="309"/>
      <c r="F73" s="317"/>
      <c r="G73" s="12"/>
      <c r="H73" s="12"/>
      <c r="I73" s="12"/>
    </row>
    <row r="74" spans="1:9" ht="12.6" customHeight="1" x14ac:dyDescent="0.2">
      <c r="A74" s="131">
        <v>34</v>
      </c>
      <c r="B74" s="268" t="s">
        <v>89</v>
      </c>
      <c r="C74" s="314" t="s">
        <v>90</v>
      </c>
      <c r="D74" s="256"/>
      <c r="E74" s="310">
        <v>10.199999999999999</v>
      </c>
      <c r="F74" s="310">
        <v>0</v>
      </c>
      <c r="G74" s="12"/>
      <c r="H74" s="12"/>
      <c r="I74" s="12"/>
    </row>
    <row r="75" spans="1:9" ht="20.100000000000001" customHeight="1" x14ac:dyDescent="0.2">
      <c r="A75" s="77">
        <v>33</v>
      </c>
      <c r="B75" s="269"/>
      <c r="C75" s="315"/>
      <c r="D75" s="257"/>
      <c r="E75" s="311"/>
      <c r="F75" s="311"/>
      <c r="G75" s="12"/>
      <c r="H75" s="12"/>
      <c r="I75" s="12"/>
    </row>
    <row r="76" spans="1:9" ht="20.100000000000001" customHeight="1" x14ac:dyDescent="0.2">
      <c r="A76" s="131">
        <v>35</v>
      </c>
      <c r="B76" s="268"/>
      <c r="C76" s="244" t="s">
        <v>5</v>
      </c>
      <c r="D76" s="289" t="s">
        <v>220</v>
      </c>
      <c r="E76" s="308">
        <v>2.7</v>
      </c>
      <c r="F76" s="310"/>
      <c r="G76" s="12"/>
      <c r="H76" s="12"/>
      <c r="I76" s="12"/>
    </row>
    <row r="77" spans="1:9" ht="12.6" customHeight="1" x14ac:dyDescent="0.2">
      <c r="A77" s="77">
        <v>34</v>
      </c>
      <c r="B77" s="269"/>
      <c r="C77" s="245"/>
      <c r="D77" s="290"/>
      <c r="E77" s="309"/>
      <c r="F77" s="311"/>
      <c r="G77" s="12"/>
      <c r="H77" s="12"/>
      <c r="I77" s="12"/>
    </row>
    <row r="78" spans="1:9" ht="12.6" customHeight="1" x14ac:dyDescent="0.2">
      <c r="A78" s="131">
        <v>36</v>
      </c>
      <c r="B78" s="268"/>
      <c r="C78" s="244" t="s">
        <v>7</v>
      </c>
      <c r="D78" s="258" t="s">
        <v>280</v>
      </c>
      <c r="E78" s="308">
        <v>5.2</v>
      </c>
      <c r="F78" s="310"/>
      <c r="G78" s="12"/>
      <c r="H78" s="12"/>
      <c r="I78" s="12"/>
    </row>
    <row r="79" spans="1:9" x14ac:dyDescent="0.2">
      <c r="A79" s="77">
        <v>35</v>
      </c>
      <c r="B79" s="269"/>
      <c r="C79" s="245"/>
      <c r="D79" s="259"/>
      <c r="E79" s="309"/>
      <c r="F79" s="311"/>
      <c r="G79" s="12"/>
      <c r="H79" s="12"/>
      <c r="I79" s="12"/>
    </row>
    <row r="80" spans="1:9" x14ac:dyDescent="0.2">
      <c r="A80" s="131">
        <v>37</v>
      </c>
      <c r="B80" s="268"/>
      <c r="C80" s="244" t="s">
        <v>6</v>
      </c>
      <c r="D80" s="289" t="s">
        <v>92</v>
      </c>
      <c r="E80" s="308">
        <v>0.6</v>
      </c>
      <c r="F80" s="310"/>
      <c r="G80" s="12"/>
      <c r="H80" s="12"/>
      <c r="I80" s="12"/>
    </row>
    <row r="81" spans="1:9" ht="12.6" customHeight="1" x14ac:dyDescent="0.2">
      <c r="A81" s="77">
        <v>36</v>
      </c>
      <c r="B81" s="269"/>
      <c r="C81" s="245"/>
      <c r="D81" s="290"/>
      <c r="E81" s="309"/>
      <c r="F81" s="311"/>
      <c r="G81" s="12"/>
      <c r="H81" s="12"/>
      <c r="I81" s="12"/>
    </row>
    <row r="82" spans="1:9" ht="12.6" customHeight="1" x14ac:dyDescent="0.2">
      <c r="A82" s="131">
        <v>38</v>
      </c>
      <c r="B82" s="268"/>
      <c r="C82" s="244" t="s">
        <v>12</v>
      </c>
      <c r="D82" s="289" t="s">
        <v>92</v>
      </c>
      <c r="E82" s="308">
        <v>0.1</v>
      </c>
      <c r="F82" s="310"/>
      <c r="G82" s="12"/>
      <c r="H82" s="12"/>
      <c r="I82" s="12"/>
    </row>
    <row r="83" spans="1:9" ht="12.6" customHeight="1" x14ac:dyDescent="0.2">
      <c r="A83" s="77">
        <v>37</v>
      </c>
      <c r="B83" s="269"/>
      <c r="C83" s="245"/>
      <c r="D83" s="290"/>
      <c r="E83" s="309"/>
      <c r="F83" s="311"/>
      <c r="G83" s="12"/>
      <c r="H83" s="12"/>
      <c r="I83" s="12"/>
    </row>
    <row r="84" spans="1:9" ht="12.6" customHeight="1" x14ac:dyDescent="0.2">
      <c r="A84" s="131">
        <v>39</v>
      </c>
      <c r="B84" s="268"/>
      <c r="C84" s="244" t="s">
        <v>11</v>
      </c>
      <c r="D84" s="312" t="s">
        <v>221</v>
      </c>
      <c r="E84" s="308">
        <v>1.6</v>
      </c>
      <c r="F84" s="310"/>
      <c r="G84" s="12"/>
      <c r="H84" s="12"/>
      <c r="I84" s="12"/>
    </row>
    <row r="85" spans="1:9" ht="12.6" customHeight="1" x14ac:dyDescent="0.2">
      <c r="A85" s="77">
        <v>38</v>
      </c>
      <c r="B85" s="269"/>
      <c r="C85" s="245"/>
      <c r="D85" s="313"/>
      <c r="E85" s="309"/>
      <c r="F85" s="311"/>
      <c r="G85" s="12"/>
      <c r="H85" s="12"/>
      <c r="I85" s="12"/>
    </row>
    <row r="86" spans="1:9" ht="12.6" customHeight="1" x14ac:dyDescent="0.2">
      <c r="A86" s="131">
        <v>40</v>
      </c>
      <c r="B86" s="268" t="s">
        <v>25</v>
      </c>
      <c r="C86" s="314" t="s">
        <v>26</v>
      </c>
      <c r="D86" s="312"/>
      <c r="E86" s="310">
        <v>4.5</v>
      </c>
      <c r="F86" s="310">
        <v>0</v>
      </c>
      <c r="G86" s="12"/>
      <c r="H86" s="12"/>
      <c r="I86" s="12"/>
    </row>
    <row r="87" spans="1:9" x14ac:dyDescent="0.2">
      <c r="A87" s="77">
        <v>39</v>
      </c>
      <c r="B87" s="269"/>
      <c r="C87" s="315"/>
      <c r="D87" s="313"/>
      <c r="E87" s="311"/>
      <c r="F87" s="311"/>
      <c r="G87" s="12"/>
      <c r="H87" s="12"/>
      <c r="I87" s="12"/>
    </row>
    <row r="88" spans="1:9" x14ac:dyDescent="0.2">
      <c r="A88" s="131">
        <v>41</v>
      </c>
      <c r="B88" s="268"/>
      <c r="C88" s="244" t="s">
        <v>27</v>
      </c>
      <c r="D88" s="256" t="s">
        <v>28</v>
      </c>
      <c r="E88" s="308">
        <v>1.1000000000000001</v>
      </c>
      <c r="F88" s="310"/>
      <c r="G88" s="12"/>
      <c r="H88" s="12"/>
      <c r="I88" s="12"/>
    </row>
    <row r="89" spans="1:9" ht="12.6" customHeight="1" x14ac:dyDescent="0.2">
      <c r="A89" s="77">
        <v>40</v>
      </c>
      <c r="B89" s="269"/>
      <c r="C89" s="245"/>
      <c r="D89" s="257"/>
      <c r="E89" s="309"/>
      <c r="F89" s="311"/>
      <c r="G89" s="12"/>
      <c r="H89" s="12"/>
      <c r="I89" s="12"/>
    </row>
    <row r="90" spans="1:9" ht="12.6" customHeight="1" x14ac:dyDescent="0.2">
      <c r="A90" s="131">
        <v>42</v>
      </c>
      <c r="B90" s="268"/>
      <c r="C90" s="244" t="s">
        <v>8</v>
      </c>
      <c r="D90" s="289" t="s">
        <v>223</v>
      </c>
      <c r="E90" s="308">
        <v>0.3</v>
      </c>
      <c r="F90" s="310"/>
      <c r="G90" s="12"/>
      <c r="H90" s="12"/>
      <c r="I90" s="12"/>
    </row>
    <row r="91" spans="1:9" ht="12.6" customHeight="1" x14ac:dyDescent="0.2">
      <c r="A91" s="77">
        <v>41</v>
      </c>
      <c r="B91" s="269"/>
      <c r="C91" s="245"/>
      <c r="D91" s="290"/>
      <c r="E91" s="309"/>
      <c r="F91" s="311"/>
      <c r="G91" s="12"/>
      <c r="H91" s="12"/>
      <c r="I91" s="12"/>
    </row>
    <row r="92" spans="1:9" ht="12.6" customHeight="1" x14ac:dyDescent="0.2">
      <c r="A92" s="131">
        <v>43</v>
      </c>
      <c r="B92" s="268"/>
      <c r="C92" s="244" t="s">
        <v>13</v>
      </c>
      <c r="D92" s="289" t="s">
        <v>222</v>
      </c>
      <c r="E92" s="308">
        <v>3.1</v>
      </c>
      <c r="F92" s="310"/>
      <c r="G92" s="12"/>
      <c r="H92" s="12"/>
      <c r="I92" s="12"/>
    </row>
    <row r="93" spans="1:9" ht="12.6" customHeight="1" x14ac:dyDescent="0.2">
      <c r="A93" s="77">
        <v>42</v>
      </c>
      <c r="B93" s="269"/>
      <c r="C93" s="245"/>
      <c r="D93" s="290"/>
      <c r="E93" s="309"/>
      <c r="F93" s="311"/>
      <c r="G93" s="12"/>
      <c r="H93" s="12"/>
      <c r="I93" s="12"/>
    </row>
    <row r="94" spans="1:9" ht="12.6" customHeight="1" x14ac:dyDescent="0.2">
      <c r="A94" s="33">
        <v>44</v>
      </c>
      <c r="B94" s="262"/>
      <c r="C94" s="227" t="s">
        <v>20</v>
      </c>
      <c r="D94" s="289"/>
      <c r="E94" s="61">
        <v>368.59999999999997</v>
      </c>
      <c r="F94" s="61">
        <v>26.9</v>
      </c>
      <c r="G94" s="12"/>
      <c r="H94" s="12"/>
      <c r="I94" s="12"/>
    </row>
    <row r="95" spans="1:9" ht="12.6" customHeight="1" x14ac:dyDescent="0.2">
      <c r="A95" s="136">
        <v>43</v>
      </c>
      <c r="B95" s="263"/>
      <c r="C95" s="228"/>
      <c r="D95" s="290"/>
      <c r="E95" s="130">
        <v>389.00000000000006</v>
      </c>
      <c r="F95" s="130">
        <v>61.5</v>
      </c>
      <c r="G95" s="12"/>
      <c r="H95" s="12"/>
      <c r="I95" s="12"/>
    </row>
    <row r="96" spans="1:9" x14ac:dyDescent="0.2">
      <c r="C96" s="9" t="s">
        <v>224</v>
      </c>
      <c r="E96" s="137"/>
      <c r="F96" s="137"/>
    </row>
    <row r="97" spans="3:6" x14ac:dyDescent="0.2">
      <c r="C97" s="9" t="s">
        <v>428</v>
      </c>
      <c r="E97" s="137"/>
      <c r="F97" s="137"/>
    </row>
    <row r="98" spans="3:6" x14ac:dyDescent="0.2">
      <c r="E98" s="138"/>
      <c r="F98" s="138"/>
    </row>
  </sheetData>
  <mergeCells count="188">
    <mergeCell ref="B20:B21"/>
    <mergeCell ref="C20:C21"/>
    <mergeCell ref="B34:B35"/>
    <mergeCell ref="D34:D35"/>
    <mergeCell ref="B24:B25"/>
    <mergeCell ref="D24:D25"/>
    <mergeCell ref="C28:C29"/>
    <mergeCell ref="B28:B29"/>
    <mergeCell ref="D28:D29"/>
    <mergeCell ref="B32:B33"/>
    <mergeCell ref="C1:F1"/>
    <mergeCell ref="A4:F4"/>
    <mergeCell ref="C2:F2"/>
    <mergeCell ref="C22:C23"/>
    <mergeCell ref="B22:B23"/>
    <mergeCell ref="D22:D23"/>
    <mergeCell ref="B8:B9"/>
    <mergeCell ref="A8:A9"/>
    <mergeCell ref="C8:C9"/>
    <mergeCell ref="D8:D9"/>
    <mergeCell ref="C10:C11"/>
    <mergeCell ref="D10:D11"/>
    <mergeCell ref="B10:B11"/>
    <mergeCell ref="D16:D17"/>
    <mergeCell ref="C16:C17"/>
    <mergeCell ref="B16:B17"/>
    <mergeCell ref="B18:B19"/>
    <mergeCell ref="E12:E13"/>
    <mergeCell ref="F12:F13"/>
    <mergeCell ref="E14:E15"/>
    <mergeCell ref="F14:F15"/>
    <mergeCell ref="D14:D15"/>
    <mergeCell ref="E18:E19"/>
    <mergeCell ref="F18:F19"/>
    <mergeCell ref="B94:B95"/>
    <mergeCell ref="D94:D95"/>
    <mergeCell ref="B12:B13"/>
    <mergeCell ref="C12:C13"/>
    <mergeCell ref="D12:D13"/>
    <mergeCell ref="C14:C15"/>
    <mergeCell ref="B14:B15"/>
    <mergeCell ref="C18:C19"/>
    <mergeCell ref="D18:D19"/>
    <mergeCell ref="B26:B27"/>
    <mergeCell ref="C26:C27"/>
    <mergeCell ref="D26:D27"/>
    <mergeCell ref="B30:B31"/>
    <mergeCell ref="C38:C39"/>
    <mergeCell ref="B60:B61"/>
    <mergeCell ref="B62:B63"/>
    <mergeCell ref="B66:B67"/>
    <mergeCell ref="B64:B65"/>
    <mergeCell ref="D60:D61"/>
    <mergeCell ref="D62:D63"/>
    <mergeCell ref="D66:D67"/>
    <mergeCell ref="C58:C59"/>
    <mergeCell ref="C60:C61"/>
    <mergeCell ref="B36:B37"/>
    <mergeCell ref="E26:E27"/>
    <mergeCell ref="F20:F21"/>
    <mergeCell ref="F26:F27"/>
    <mergeCell ref="C94:C95"/>
    <mergeCell ref="C36:C37"/>
    <mergeCell ref="D36:D37"/>
    <mergeCell ref="D40:D41"/>
    <mergeCell ref="C40:C41"/>
    <mergeCell ref="D38:D39"/>
    <mergeCell ref="C32:C33"/>
    <mergeCell ref="D32:D33"/>
    <mergeCell ref="C34:C35"/>
    <mergeCell ref="C30:C31"/>
    <mergeCell ref="D30:D31"/>
    <mergeCell ref="E30:E31"/>
    <mergeCell ref="F30:F31"/>
    <mergeCell ref="C24:C25"/>
    <mergeCell ref="D20:D21"/>
    <mergeCell ref="E20:E21"/>
    <mergeCell ref="C52:C53"/>
    <mergeCell ref="C54:C55"/>
    <mergeCell ref="E82:E83"/>
    <mergeCell ref="F84:F85"/>
    <mergeCell ref="E74:E75"/>
    <mergeCell ref="B44:B45"/>
    <mergeCell ref="C44:C45"/>
    <mergeCell ref="D44:D45"/>
    <mergeCell ref="E44:E45"/>
    <mergeCell ref="F44:F45"/>
    <mergeCell ref="E38:E39"/>
    <mergeCell ref="F38:F39"/>
    <mergeCell ref="C42:C43"/>
    <mergeCell ref="B42:B43"/>
    <mergeCell ref="D42:D43"/>
    <mergeCell ref="E42:E43"/>
    <mergeCell ref="F42:F43"/>
    <mergeCell ref="B40:B41"/>
    <mergeCell ref="B38:B39"/>
    <mergeCell ref="B52:B53"/>
    <mergeCell ref="D52:D53"/>
    <mergeCell ref="E52:E53"/>
    <mergeCell ref="F52:F53"/>
    <mergeCell ref="C46:C47"/>
    <mergeCell ref="B46:B47"/>
    <mergeCell ref="D46:D47"/>
    <mergeCell ref="E46:E47"/>
    <mergeCell ref="F46:F47"/>
    <mergeCell ref="C48:C49"/>
    <mergeCell ref="B48:B49"/>
    <mergeCell ref="D48:D49"/>
    <mergeCell ref="D50:D51"/>
    <mergeCell ref="C50:C51"/>
    <mergeCell ref="B50:B51"/>
    <mergeCell ref="B54:B55"/>
    <mergeCell ref="D54:D55"/>
    <mergeCell ref="E54:E55"/>
    <mergeCell ref="F54:F55"/>
    <mergeCell ref="C62:C63"/>
    <mergeCell ref="C66:C67"/>
    <mergeCell ref="C64:C65"/>
    <mergeCell ref="D64:D65"/>
    <mergeCell ref="D56:D57"/>
    <mergeCell ref="C56:C57"/>
    <mergeCell ref="B56:B57"/>
    <mergeCell ref="D58:D59"/>
    <mergeCell ref="B58:B59"/>
    <mergeCell ref="E64:E65"/>
    <mergeCell ref="F64:F65"/>
    <mergeCell ref="E70:E71"/>
    <mergeCell ref="E72:E73"/>
    <mergeCell ref="F72:F73"/>
    <mergeCell ref="B70:B71"/>
    <mergeCell ref="B72:B73"/>
    <mergeCell ref="C74:C75"/>
    <mergeCell ref="C76:C77"/>
    <mergeCell ref="D74:D75"/>
    <mergeCell ref="D76:D77"/>
    <mergeCell ref="C72:C73"/>
    <mergeCell ref="B76:B77"/>
    <mergeCell ref="F74:F75"/>
    <mergeCell ref="E76:E77"/>
    <mergeCell ref="F76:F77"/>
    <mergeCell ref="E84:E85"/>
    <mergeCell ref="C68:C69"/>
    <mergeCell ref="B74:B75"/>
    <mergeCell ref="C82:C83"/>
    <mergeCell ref="B86:B87"/>
    <mergeCell ref="B88:B89"/>
    <mergeCell ref="F86:F87"/>
    <mergeCell ref="E88:E89"/>
    <mergeCell ref="B68:B69"/>
    <mergeCell ref="C70:C71"/>
    <mergeCell ref="F68:F69"/>
    <mergeCell ref="F70:F71"/>
    <mergeCell ref="D68:D69"/>
    <mergeCell ref="D70:D71"/>
    <mergeCell ref="F78:F79"/>
    <mergeCell ref="F80:F81"/>
    <mergeCell ref="F82:F83"/>
    <mergeCell ref="E78:E79"/>
    <mergeCell ref="E80:E81"/>
    <mergeCell ref="D72:D73"/>
    <mergeCell ref="E68:E69"/>
    <mergeCell ref="B90:B91"/>
    <mergeCell ref="B92:B93"/>
    <mergeCell ref="D78:D79"/>
    <mergeCell ref="D80:D81"/>
    <mergeCell ref="D82:D83"/>
    <mergeCell ref="D84:D85"/>
    <mergeCell ref="D86:D87"/>
    <mergeCell ref="C86:C87"/>
    <mergeCell ref="C88:C89"/>
    <mergeCell ref="C90:C91"/>
    <mergeCell ref="C92:C93"/>
    <mergeCell ref="C78:C79"/>
    <mergeCell ref="C80:C81"/>
    <mergeCell ref="C84:C85"/>
    <mergeCell ref="B78:B79"/>
    <mergeCell ref="B80:B81"/>
    <mergeCell ref="B82:B83"/>
    <mergeCell ref="B84:B85"/>
    <mergeCell ref="E90:E91"/>
    <mergeCell ref="E92:E93"/>
    <mergeCell ref="F88:F89"/>
    <mergeCell ref="F90:F91"/>
    <mergeCell ref="F92:F93"/>
    <mergeCell ref="D88:D89"/>
    <mergeCell ref="D90:D91"/>
    <mergeCell ref="D92:D93"/>
    <mergeCell ref="E86:E87"/>
  </mergeCells>
  <pageMargins left="0.59055118110236227" right="0" top="0.39370078740157483" bottom="0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7"/>
  <sheetViews>
    <sheetView zoomScaleNormal="100" workbookViewId="0">
      <selection activeCell="H94" sqref="H94"/>
    </sheetView>
  </sheetViews>
  <sheetFormatPr defaultColWidth="9.140625" defaultRowHeight="12.75" x14ac:dyDescent="0.2"/>
  <cols>
    <col min="1" max="1" width="3.7109375" style="9" customWidth="1"/>
    <col min="2" max="2" width="6.7109375" style="67" customWidth="1"/>
    <col min="3" max="3" width="55.140625" style="9" customWidth="1"/>
    <col min="4" max="4" width="10.28515625" style="67" customWidth="1"/>
    <col min="5" max="5" width="6.7109375" style="9" customWidth="1"/>
    <col min="6" max="6" width="11.140625" style="9" customWidth="1"/>
    <col min="7" max="16384" width="9.140625" style="2"/>
  </cols>
  <sheetData>
    <row r="1" spans="1:6" ht="15" customHeight="1" x14ac:dyDescent="0.25">
      <c r="C1" s="234" t="s">
        <v>871</v>
      </c>
      <c r="D1" s="234"/>
      <c r="E1" s="234"/>
      <c r="F1" s="234"/>
    </row>
    <row r="2" spans="1:6" ht="15.75" x14ac:dyDescent="0.2">
      <c r="C2" s="139"/>
      <c r="D2" s="140"/>
      <c r="E2" s="298" t="s">
        <v>272</v>
      </c>
      <c r="F2" s="298"/>
    </row>
    <row r="3" spans="1:6" x14ac:dyDescent="0.2">
      <c r="F3" s="66"/>
    </row>
    <row r="4" spans="1:6" ht="28.5" customHeight="1" x14ac:dyDescent="0.2">
      <c r="A4" s="237" t="s">
        <v>446</v>
      </c>
      <c r="B4" s="237"/>
      <c r="C4" s="237"/>
      <c r="D4" s="237"/>
      <c r="E4" s="237"/>
      <c r="F4" s="237"/>
    </row>
    <row r="5" spans="1:6" x14ac:dyDescent="0.2">
      <c r="F5" s="73" t="s">
        <v>129</v>
      </c>
    </row>
    <row r="6" spans="1:6" ht="51" customHeight="1" x14ac:dyDescent="0.2">
      <c r="A6" s="48" t="s">
        <v>118</v>
      </c>
      <c r="B6" s="75" t="s">
        <v>358</v>
      </c>
      <c r="C6" s="48" t="s">
        <v>16</v>
      </c>
      <c r="D6" s="75" t="s">
        <v>55</v>
      </c>
      <c r="E6" s="48" t="s">
        <v>17</v>
      </c>
      <c r="F6" s="48" t="s">
        <v>29</v>
      </c>
    </row>
    <row r="7" spans="1:6" s="65" customFormat="1" ht="12" customHeight="1" x14ac:dyDescent="0.2">
      <c r="A7" s="129">
        <v>1</v>
      </c>
      <c r="B7" s="78" t="s">
        <v>18</v>
      </c>
      <c r="C7" s="48">
        <v>3</v>
      </c>
      <c r="D7" s="75">
        <v>4</v>
      </c>
      <c r="E7" s="48">
        <v>5</v>
      </c>
      <c r="F7" s="48">
        <v>6</v>
      </c>
    </row>
    <row r="8" spans="1:6" s="65" customFormat="1" ht="12" customHeight="1" x14ac:dyDescent="0.2">
      <c r="A8" s="312">
        <v>1</v>
      </c>
      <c r="B8" s="268" t="s">
        <v>56</v>
      </c>
      <c r="C8" s="322" t="s">
        <v>57</v>
      </c>
      <c r="D8" s="300"/>
      <c r="E8" s="81">
        <v>51.8</v>
      </c>
      <c r="F8" s="81"/>
    </row>
    <row r="9" spans="1:6" ht="20.100000000000001" customHeight="1" x14ac:dyDescent="0.2">
      <c r="A9" s="313"/>
      <c r="B9" s="269"/>
      <c r="C9" s="323"/>
      <c r="D9" s="301"/>
      <c r="E9" s="130">
        <v>47.4</v>
      </c>
      <c r="F9" s="130">
        <v>0</v>
      </c>
    </row>
    <row r="10" spans="1:6" ht="12.6" customHeight="1" x14ac:dyDescent="0.2">
      <c r="A10" s="85">
        <v>2</v>
      </c>
      <c r="B10" s="78"/>
      <c r="C10" s="51" t="s">
        <v>165</v>
      </c>
      <c r="D10" s="86" t="s">
        <v>58</v>
      </c>
      <c r="E10" s="133">
        <v>1.2000000000000002</v>
      </c>
      <c r="F10" s="132"/>
    </row>
    <row r="11" spans="1:6" ht="12.6" customHeight="1" x14ac:dyDescent="0.2">
      <c r="A11" s="305">
        <v>3</v>
      </c>
      <c r="B11" s="268"/>
      <c r="C11" s="240" t="s">
        <v>156</v>
      </c>
      <c r="D11" s="252" t="s">
        <v>58</v>
      </c>
      <c r="E11" s="22">
        <v>1.2</v>
      </c>
      <c r="F11" s="132"/>
    </row>
    <row r="12" spans="1:6" ht="12.6" customHeight="1" x14ac:dyDescent="0.2">
      <c r="A12" s="305"/>
      <c r="B12" s="269"/>
      <c r="C12" s="241"/>
      <c r="D12" s="253"/>
      <c r="E12" s="132">
        <v>1</v>
      </c>
      <c r="F12" s="132"/>
    </row>
    <row r="13" spans="1:6" ht="12.6" customHeight="1" x14ac:dyDescent="0.2">
      <c r="A13" s="85">
        <v>4</v>
      </c>
      <c r="B13" s="129"/>
      <c r="C13" s="51" t="s">
        <v>157</v>
      </c>
      <c r="D13" s="86" t="s">
        <v>58</v>
      </c>
      <c r="E13" s="133">
        <v>3</v>
      </c>
      <c r="F13" s="133"/>
    </row>
    <row r="14" spans="1:6" ht="12.6" customHeight="1" x14ac:dyDescent="0.2">
      <c r="A14" s="262">
        <v>5</v>
      </c>
      <c r="B14" s="328"/>
      <c r="C14" s="240" t="s">
        <v>161</v>
      </c>
      <c r="D14" s="252" t="s">
        <v>58</v>
      </c>
      <c r="E14" s="22">
        <v>3.3</v>
      </c>
      <c r="F14" s="133"/>
    </row>
    <row r="15" spans="1:6" ht="12.6" customHeight="1" x14ac:dyDescent="0.2">
      <c r="A15" s="263"/>
      <c r="B15" s="329"/>
      <c r="C15" s="241"/>
      <c r="D15" s="253"/>
      <c r="E15" s="132">
        <v>1.9999999999999998</v>
      </c>
      <c r="F15" s="133"/>
    </row>
    <row r="16" spans="1:6" ht="12.6" customHeight="1" x14ac:dyDescent="0.2">
      <c r="A16" s="262">
        <v>6</v>
      </c>
      <c r="B16" s="328"/>
      <c r="C16" s="240" t="s">
        <v>158</v>
      </c>
      <c r="D16" s="252" t="s">
        <v>58</v>
      </c>
      <c r="E16" s="22">
        <v>3</v>
      </c>
      <c r="F16" s="133"/>
    </row>
    <row r="17" spans="1:6" ht="12.6" customHeight="1" x14ac:dyDescent="0.2">
      <c r="A17" s="263"/>
      <c r="B17" s="329"/>
      <c r="C17" s="241"/>
      <c r="D17" s="253"/>
      <c r="E17" s="132">
        <v>2.4</v>
      </c>
      <c r="F17" s="132"/>
    </row>
    <row r="18" spans="1:6" ht="12.6" customHeight="1" x14ac:dyDescent="0.2">
      <c r="A18" s="262">
        <v>7</v>
      </c>
      <c r="B18" s="328"/>
      <c r="C18" s="240" t="s">
        <v>159</v>
      </c>
      <c r="D18" s="252" t="s">
        <v>58</v>
      </c>
      <c r="E18" s="22">
        <v>2.2000000000000002</v>
      </c>
      <c r="F18" s="132"/>
    </row>
    <row r="19" spans="1:6" ht="12.6" customHeight="1" x14ac:dyDescent="0.2">
      <c r="A19" s="263"/>
      <c r="B19" s="329"/>
      <c r="C19" s="241"/>
      <c r="D19" s="253"/>
      <c r="E19" s="132">
        <v>0.60000000000000009</v>
      </c>
      <c r="F19" s="133"/>
    </row>
    <row r="20" spans="1:6" ht="12.6" customHeight="1" x14ac:dyDescent="0.2">
      <c r="A20" s="85">
        <v>8</v>
      </c>
      <c r="B20" s="102"/>
      <c r="C20" s="51" t="s">
        <v>160</v>
      </c>
      <c r="D20" s="86" t="s">
        <v>58</v>
      </c>
      <c r="E20" s="133">
        <v>1.7</v>
      </c>
      <c r="F20" s="133"/>
    </row>
    <row r="21" spans="1:6" ht="12.6" customHeight="1" x14ac:dyDescent="0.2">
      <c r="A21" s="85">
        <v>9</v>
      </c>
      <c r="B21" s="102"/>
      <c r="C21" s="51" t="s">
        <v>164</v>
      </c>
      <c r="D21" s="86" t="s">
        <v>60</v>
      </c>
      <c r="E21" s="133">
        <v>11.5</v>
      </c>
      <c r="F21" s="133"/>
    </row>
    <row r="22" spans="1:6" ht="12.6" customHeight="1" x14ac:dyDescent="0.2">
      <c r="A22" s="85">
        <v>10</v>
      </c>
      <c r="B22" s="102"/>
      <c r="C22" s="51" t="s">
        <v>46</v>
      </c>
      <c r="D22" s="86" t="s">
        <v>60</v>
      </c>
      <c r="E22" s="133">
        <v>0.1</v>
      </c>
      <c r="F22" s="133"/>
    </row>
    <row r="23" spans="1:6" ht="12.6" customHeight="1" x14ac:dyDescent="0.2">
      <c r="A23" s="85">
        <v>11</v>
      </c>
      <c r="B23" s="102"/>
      <c r="C23" s="57" t="s">
        <v>134</v>
      </c>
      <c r="D23" s="86" t="s">
        <v>60</v>
      </c>
      <c r="E23" s="133">
        <v>1.3</v>
      </c>
      <c r="F23" s="133"/>
    </row>
    <row r="24" spans="1:6" ht="12.6" customHeight="1" x14ac:dyDescent="0.2">
      <c r="A24" s="85">
        <v>12</v>
      </c>
      <c r="B24" s="102"/>
      <c r="C24" s="57" t="s">
        <v>135</v>
      </c>
      <c r="D24" s="86" t="s">
        <v>60</v>
      </c>
      <c r="E24" s="133">
        <v>0.4</v>
      </c>
      <c r="F24" s="133"/>
    </row>
    <row r="25" spans="1:6" ht="12.6" customHeight="1" x14ac:dyDescent="0.2">
      <c r="A25" s="85">
        <v>13</v>
      </c>
      <c r="B25" s="102"/>
      <c r="C25" s="57" t="s">
        <v>40</v>
      </c>
      <c r="D25" s="86" t="s">
        <v>60</v>
      </c>
      <c r="E25" s="133">
        <v>0.30000000000000004</v>
      </c>
      <c r="F25" s="133"/>
    </row>
    <row r="26" spans="1:6" ht="12.6" customHeight="1" x14ac:dyDescent="0.2">
      <c r="A26" s="262">
        <v>14</v>
      </c>
      <c r="B26" s="312"/>
      <c r="C26" s="240" t="s">
        <v>137</v>
      </c>
      <c r="D26" s="252" t="s">
        <v>60</v>
      </c>
      <c r="E26" s="22">
        <v>1.4</v>
      </c>
      <c r="F26" s="133"/>
    </row>
    <row r="27" spans="1:6" ht="12.6" customHeight="1" x14ac:dyDescent="0.2">
      <c r="A27" s="263"/>
      <c r="B27" s="313"/>
      <c r="C27" s="241"/>
      <c r="D27" s="253"/>
      <c r="E27" s="132">
        <v>0.99999999999999989</v>
      </c>
      <c r="F27" s="133"/>
    </row>
    <row r="28" spans="1:6" ht="12.6" customHeight="1" x14ac:dyDescent="0.2">
      <c r="A28" s="262">
        <v>15</v>
      </c>
      <c r="B28" s="312"/>
      <c r="C28" s="244" t="s">
        <v>162</v>
      </c>
      <c r="D28" s="256" t="s">
        <v>216</v>
      </c>
      <c r="E28" s="22">
        <v>7.2</v>
      </c>
      <c r="F28" s="133"/>
    </row>
    <row r="29" spans="1:6" ht="12.6" customHeight="1" x14ac:dyDescent="0.2">
      <c r="A29" s="263"/>
      <c r="B29" s="313"/>
      <c r="C29" s="245"/>
      <c r="D29" s="257"/>
      <c r="E29" s="132">
        <v>6</v>
      </c>
      <c r="F29" s="133"/>
    </row>
    <row r="30" spans="1:6" ht="12.6" customHeight="1" x14ac:dyDescent="0.2">
      <c r="A30" s="262">
        <v>16</v>
      </c>
      <c r="B30" s="312"/>
      <c r="C30" s="240" t="s">
        <v>273</v>
      </c>
      <c r="D30" s="256" t="s">
        <v>216</v>
      </c>
      <c r="E30" s="22">
        <v>0.1</v>
      </c>
      <c r="F30" s="133"/>
    </row>
    <row r="31" spans="1:6" ht="12.6" customHeight="1" x14ac:dyDescent="0.2">
      <c r="A31" s="263"/>
      <c r="B31" s="313"/>
      <c r="C31" s="241"/>
      <c r="D31" s="257"/>
      <c r="E31" s="132">
        <v>0.6</v>
      </c>
      <c r="F31" s="133"/>
    </row>
    <row r="32" spans="1:6" ht="12.6" customHeight="1" x14ac:dyDescent="0.2">
      <c r="A32" s="262">
        <v>17</v>
      </c>
      <c r="B32" s="312"/>
      <c r="C32" s="244" t="s">
        <v>120</v>
      </c>
      <c r="D32" s="256" t="s">
        <v>216</v>
      </c>
      <c r="E32" s="22">
        <v>4.0999999999999996</v>
      </c>
      <c r="F32" s="133"/>
    </row>
    <row r="33" spans="1:6" ht="12.6" customHeight="1" x14ac:dyDescent="0.2">
      <c r="A33" s="263"/>
      <c r="B33" s="313"/>
      <c r="C33" s="245"/>
      <c r="D33" s="257"/>
      <c r="E33" s="132">
        <v>4.6999999999999993</v>
      </c>
      <c r="F33" s="133"/>
    </row>
    <row r="34" spans="1:6" ht="12.6" customHeight="1" x14ac:dyDescent="0.2">
      <c r="A34" s="262">
        <v>18</v>
      </c>
      <c r="B34" s="312"/>
      <c r="C34" s="244" t="s">
        <v>41</v>
      </c>
      <c r="D34" s="256" t="s">
        <v>216</v>
      </c>
      <c r="E34" s="22">
        <v>0.3</v>
      </c>
      <c r="F34" s="133"/>
    </row>
    <row r="35" spans="1:6" ht="12.6" customHeight="1" x14ac:dyDescent="0.2">
      <c r="A35" s="263"/>
      <c r="B35" s="313"/>
      <c r="C35" s="245"/>
      <c r="D35" s="257"/>
      <c r="E35" s="132">
        <v>9.9999999999999978E-2</v>
      </c>
      <c r="F35" s="133"/>
    </row>
    <row r="36" spans="1:6" ht="12.6" customHeight="1" x14ac:dyDescent="0.2">
      <c r="A36" s="85">
        <v>19</v>
      </c>
      <c r="B36" s="102"/>
      <c r="C36" s="57" t="s">
        <v>136</v>
      </c>
      <c r="D36" s="97" t="s">
        <v>216</v>
      </c>
      <c r="E36" s="133">
        <v>2</v>
      </c>
      <c r="F36" s="133"/>
    </row>
    <row r="37" spans="1:6" ht="12.6" customHeight="1" x14ac:dyDescent="0.2">
      <c r="A37" s="131">
        <v>20</v>
      </c>
      <c r="B37" s="135"/>
      <c r="C37" s="142" t="s">
        <v>210</v>
      </c>
      <c r="D37" s="143" t="s">
        <v>216</v>
      </c>
      <c r="E37" s="144">
        <f>0.1-0.1</f>
        <v>0</v>
      </c>
      <c r="F37" s="134"/>
    </row>
    <row r="38" spans="1:6" ht="12.6" customHeight="1" x14ac:dyDescent="0.2">
      <c r="A38" s="131">
        <v>21</v>
      </c>
      <c r="B38" s="312"/>
      <c r="C38" s="244" t="s">
        <v>42</v>
      </c>
      <c r="D38" s="256" t="s">
        <v>216</v>
      </c>
      <c r="E38" s="308">
        <v>0.1</v>
      </c>
      <c r="F38" s="316"/>
    </row>
    <row r="39" spans="1:6" ht="12.6" customHeight="1" x14ac:dyDescent="0.2">
      <c r="A39" s="77">
        <v>20</v>
      </c>
      <c r="B39" s="313"/>
      <c r="C39" s="245"/>
      <c r="D39" s="257"/>
      <c r="E39" s="309"/>
      <c r="F39" s="317"/>
    </row>
    <row r="40" spans="1:6" ht="12.6" customHeight="1" x14ac:dyDescent="0.2">
      <c r="A40" s="131">
        <v>22</v>
      </c>
      <c r="B40" s="312"/>
      <c r="C40" s="240" t="s">
        <v>47</v>
      </c>
      <c r="D40" s="252" t="s">
        <v>62</v>
      </c>
      <c r="E40" s="308">
        <v>0.1</v>
      </c>
      <c r="F40" s="316"/>
    </row>
    <row r="41" spans="1:6" ht="12.6" customHeight="1" x14ac:dyDescent="0.2">
      <c r="A41" s="77">
        <v>21</v>
      </c>
      <c r="B41" s="313"/>
      <c r="C41" s="241"/>
      <c r="D41" s="253"/>
      <c r="E41" s="309"/>
      <c r="F41" s="317"/>
    </row>
    <row r="42" spans="1:6" ht="12.6" customHeight="1" x14ac:dyDescent="0.2">
      <c r="A42" s="131">
        <v>23</v>
      </c>
      <c r="B42" s="312"/>
      <c r="C42" s="240" t="s">
        <v>48</v>
      </c>
      <c r="D42" s="252" t="s">
        <v>62</v>
      </c>
      <c r="E42" s="308">
        <v>6.5</v>
      </c>
      <c r="F42" s="316"/>
    </row>
    <row r="43" spans="1:6" ht="12.6" customHeight="1" x14ac:dyDescent="0.2">
      <c r="A43" s="77">
        <v>22</v>
      </c>
      <c r="B43" s="313"/>
      <c r="C43" s="241"/>
      <c r="D43" s="253"/>
      <c r="E43" s="309"/>
      <c r="F43" s="317"/>
    </row>
    <row r="44" spans="1:6" ht="12.6" customHeight="1" x14ac:dyDescent="0.2">
      <c r="A44" s="131">
        <v>24</v>
      </c>
      <c r="B44" s="312"/>
      <c r="C44" s="240" t="s">
        <v>211</v>
      </c>
      <c r="D44" s="252" t="s">
        <v>217</v>
      </c>
      <c r="E44" s="308">
        <v>0.8</v>
      </c>
      <c r="F44" s="316"/>
    </row>
    <row r="45" spans="1:6" ht="12.6" customHeight="1" x14ac:dyDescent="0.2">
      <c r="A45" s="77">
        <v>23</v>
      </c>
      <c r="B45" s="313"/>
      <c r="C45" s="241"/>
      <c r="D45" s="253"/>
      <c r="E45" s="309"/>
      <c r="F45" s="317"/>
    </row>
    <row r="46" spans="1:6" ht="12.6" customHeight="1" x14ac:dyDescent="0.2">
      <c r="A46" s="131">
        <v>25</v>
      </c>
      <c r="B46" s="268" t="s">
        <v>76</v>
      </c>
      <c r="C46" s="266" t="s">
        <v>193</v>
      </c>
      <c r="D46" s="252"/>
      <c r="E46" s="81">
        <v>50.8</v>
      </c>
      <c r="F46" s="81">
        <v>0</v>
      </c>
    </row>
    <row r="47" spans="1:6" ht="12.6" customHeight="1" x14ac:dyDescent="0.2">
      <c r="A47" s="77">
        <v>24</v>
      </c>
      <c r="B47" s="269"/>
      <c r="C47" s="267"/>
      <c r="D47" s="253"/>
      <c r="E47" s="130">
        <v>58.8</v>
      </c>
      <c r="F47" s="130">
        <v>12</v>
      </c>
    </row>
    <row r="48" spans="1:6" ht="12.6" customHeight="1" x14ac:dyDescent="0.2">
      <c r="A48" s="131">
        <v>26</v>
      </c>
      <c r="B48" s="268"/>
      <c r="C48" s="240" t="s">
        <v>112</v>
      </c>
      <c r="D48" s="252" t="s">
        <v>77</v>
      </c>
      <c r="E48" s="22">
        <v>50.8</v>
      </c>
      <c r="F48" s="22">
        <v>0</v>
      </c>
    </row>
    <row r="49" spans="1:6" ht="12.6" customHeight="1" x14ac:dyDescent="0.2">
      <c r="A49" s="77">
        <v>25</v>
      </c>
      <c r="B49" s="269"/>
      <c r="C49" s="241"/>
      <c r="D49" s="253"/>
      <c r="E49" s="133">
        <v>58.8</v>
      </c>
      <c r="F49" s="133">
        <v>12</v>
      </c>
    </row>
    <row r="50" spans="1:6" ht="12.6" customHeight="1" x14ac:dyDescent="0.2">
      <c r="A50" s="131">
        <v>27</v>
      </c>
      <c r="B50" s="268" t="s">
        <v>78</v>
      </c>
      <c r="C50" s="314" t="s">
        <v>79</v>
      </c>
      <c r="D50" s="252"/>
      <c r="E50" s="81">
        <v>16.3</v>
      </c>
      <c r="F50" s="81"/>
    </row>
    <row r="51" spans="1:6" ht="15" customHeight="1" x14ac:dyDescent="0.2">
      <c r="A51" s="77">
        <v>26</v>
      </c>
      <c r="B51" s="269"/>
      <c r="C51" s="315"/>
      <c r="D51" s="253"/>
      <c r="E51" s="130">
        <v>17.600000000000001</v>
      </c>
      <c r="F51" s="130">
        <v>0</v>
      </c>
    </row>
    <row r="52" spans="1:6" ht="15" customHeight="1" x14ac:dyDescent="0.2">
      <c r="A52" s="131">
        <v>28</v>
      </c>
      <c r="B52" s="268"/>
      <c r="C52" s="240" t="s">
        <v>44</v>
      </c>
      <c r="D52" s="252" t="s">
        <v>80</v>
      </c>
      <c r="E52" s="308">
        <v>3.3</v>
      </c>
      <c r="F52" s="310"/>
    </row>
    <row r="53" spans="1:6" ht="12.6" customHeight="1" x14ac:dyDescent="0.2">
      <c r="A53" s="77">
        <v>27</v>
      </c>
      <c r="B53" s="269"/>
      <c r="C53" s="241"/>
      <c r="D53" s="253"/>
      <c r="E53" s="309"/>
      <c r="F53" s="311"/>
    </row>
    <row r="54" spans="1:6" ht="12.6" customHeight="1" x14ac:dyDescent="0.2">
      <c r="A54" s="131">
        <v>29</v>
      </c>
      <c r="B54" s="312"/>
      <c r="C54" s="326" t="s">
        <v>49</v>
      </c>
      <c r="D54" s="252" t="s">
        <v>80</v>
      </c>
      <c r="E54" s="22">
        <v>1.5</v>
      </c>
      <c r="F54" s="133"/>
    </row>
    <row r="55" spans="1:6" ht="12.6" customHeight="1" x14ac:dyDescent="0.2">
      <c r="A55" s="77">
        <v>28</v>
      </c>
      <c r="B55" s="313"/>
      <c r="C55" s="327"/>
      <c r="D55" s="253"/>
      <c r="E55" s="132">
        <v>2.2999999999999998</v>
      </c>
      <c r="F55" s="133"/>
    </row>
    <row r="56" spans="1:6" ht="12.6" customHeight="1" x14ac:dyDescent="0.2">
      <c r="A56" s="131">
        <v>30</v>
      </c>
      <c r="B56" s="312"/>
      <c r="C56" s="240" t="s">
        <v>50</v>
      </c>
      <c r="D56" s="252" t="s">
        <v>80</v>
      </c>
      <c r="E56" s="22">
        <v>0.5</v>
      </c>
      <c r="F56" s="133"/>
    </row>
    <row r="57" spans="1:6" ht="12.6" customHeight="1" x14ac:dyDescent="0.2">
      <c r="A57" s="77">
        <v>29</v>
      </c>
      <c r="B57" s="313"/>
      <c r="C57" s="241"/>
      <c r="D57" s="253"/>
      <c r="E57" s="132">
        <v>1</v>
      </c>
      <c r="F57" s="133"/>
    </row>
    <row r="58" spans="1:6" ht="12.6" customHeight="1" x14ac:dyDescent="0.2">
      <c r="A58" s="131">
        <v>31</v>
      </c>
      <c r="B58" s="312"/>
      <c r="C58" s="240" t="s">
        <v>45</v>
      </c>
      <c r="D58" s="252" t="s">
        <v>80</v>
      </c>
      <c r="E58" s="308">
        <v>1.2000000000000002</v>
      </c>
      <c r="F58" s="316"/>
    </row>
    <row r="59" spans="1:6" ht="12.6" customHeight="1" x14ac:dyDescent="0.2">
      <c r="A59" s="77">
        <v>30</v>
      </c>
      <c r="B59" s="313"/>
      <c r="C59" s="241"/>
      <c r="D59" s="253"/>
      <c r="E59" s="309"/>
      <c r="F59" s="317"/>
    </row>
    <row r="60" spans="1:6" ht="12.6" customHeight="1" x14ac:dyDescent="0.2">
      <c r="A60" s="131">
        <v>32</v>
      </c>
      <c r="B60" s="312"/>
      <c r="C60" s="240" t="s">
        <v>51</v>
      </c>
      <c r="D60" s="252" t="s">
        <v>80</v>
      </c>
      <c r="E60" s="308">
        <v>0.1</v>
      </c>
      <c r="F60" s="316"/>
    </row>
    <row r="61" spans="1:6" ht="12.6" customHeight="1" x14ac:dyDescent="0.2">
      <c r="A61" s="77">
        <v>31</v>
      </c>
      <c r="B61" s="313"/>
      <c r="C61" s="241"/>
      <c r="D61" s="253"/>
      <c r="E61" s="309"/>
      <c r="F61" s="317"/>
    </row>
    <row r="62" spans="1:6" ht="12.6" customHeight="1" x14ac:dyDescent="0.2">
      <c r="A62" s="131">
        <v>33</v>
      </c>
      <c r="B62" s="312"/>
      <c r="C62" s="240" t="s">
        <v>52</v>
      </c>
      <c r="D62" s="252" t="s">
        <v>80</v>
      </c>
      <c r="E62" s="308">
        <v>0.30000000000000004</v>
      </c>
      <c r="F62" s="316"/>
    </row>
    <row r="63" spans="1:6" ht="12.6" customHeight="1" x14ac:dyDescent="0.2">
      <c r="A63" s="77">
        <v>32</v>
      </c>
      <c r="B63" s="313"/>
      <c r="C63" s="241"/>
      <c r="D63" s="253"/>
      <c r="E63" s="309"/>
      <c r="F63" s="317"/>
    </row>
    <row r="64" spans="1:6" ht="12.6" customHeight="1" x14ac:dyDescent="0.2">
      <c r="A64" s="131">
        <v>34</v>
      </c>
      <c r="B64" s="312"/>
      <c r="C64" s="244" t="s">
        <v>53</v>
      </c>
      <c r="D64" s="252" t="s">
        <v>81</v>
      </c>
      <c r="E64" s="308">
        <v>8.9</v>
      </c>
      <c r="F64" s="316"/>
    </row>
    <row r="65" spans="1:6" x14ac:dyDescent="0.2">
      <c r="A65" s="77">
        <v>33</v>
      </c>
      <c r="B65" s="313"/>
      <c r="C65" s="245"/>
      <c r="D65" s="253"/>
      <c r="E65" s="309"/>
      <c r="F65" s="317"/>
    </row>
    <row r="66" spans="1:6" x14ac:dyDescent="0.2">
      <c r="A66" s="131">
        <v>35</v>
      </c>
      <c r="B66" s="312"/>
      <c r="C66" s="240" t="s">
        <v>43</v>
      </c>
      <c r="D66" s="252" t="s">
        <v>82</v>
      </c>
      <c r="E66" s="308">
        <v>0.5</v>
      </c>
      <c r="F66" s="316"/>
    </row>
    <row r="67" spans="1:6" ht="12.6" customHeight="1" x14ac:dyDescent="0.2">
      <c r="A67" s="77">
        <v>34</v>
      </c>
      <c r="B67" s="313"/>
      <c r="C67" s="241"/>
      <c r="D67" s="253"/>
      <c r="E67" s="309"/>
      <c r="F67" s="317"/>
    </row>
    <row r="68" spans="1:6" ht="12.6" customHeight="1" x14ac:dyDescent="0.2">
      <c r="A68" s="131">
        <v>36</v>
      </c>
      <c r="B68" s="268" t="s">
        <v>25</v>
      </c>
      <c r="C68" s="314" t="s">
        <v>26</v>
      </c>
      <c r="D68" s="252"/>
      <c r="E68" s="310">
        <v>79.099999999999994</v>
      </c>
      <c r="F68" s="310">
        <v>0</v>
      </c>
    </row>
    <row r="69" spans="1:6" ht="15" customHeight="1" x14ac:dyDescent="0.2">
      <c r="A69" s="77">
        <v>35</v>
      </c>
      <c r="B69" s="269"/>
      <c r="C69" s="315"/>
      <c r="D69" s="253"/>
      <c r="E69" s="311"/>
      <c r="F69" s="311"/>
    </row>
    <row r="70" spans="1:6" ht="15" customHeight="1" x14ac:dyDescent="0.2">
      <c r="A70" s="131">
        <v>37</v>
      </c>
      <c r="B70" s="268"/>
      <c r="C70" s="244" t="s">
        <v>3</v>
      </c>
      <c r="D70" s="289" t="s">
        <v>222</v>
      </c>
      <c r="E70" s="308">
        <v>24.299999999999997</v>
      </c>
      <c r="F70" s="310"/>
    </row>
    <row r="71" spans="1:6" ht="12.6" customHeight="1" x14ac:dyDescent="0.2">
      <c r="A71" s="77">
        <v>36</v>
      </c>
      <c r="B71" s="269"/>
      <c r="C71" s="245"/>
      <c r="D71" s="290"/>
      <c r="E71" s="309"/>
      <c r="F71" s="311"/>
    </row>
    <row r="72" spans="1:6" ht="12.6" customHeight="1" x14ac:dyDescent="0.2">
      <c r="A72" s="131">
        <v>38</v>
      </c>
      <c r="B72" s="268"/>
      <c r="C72" s="244" t="s">
        <v>8</v>
      </c>
      <c r="D72" s="289" t="s">
        <v>223</v>
      </c>
      <c r="E72" s="308">
        <v>16.600000000000001</v>
      </c>
      <c r="F72" s="310"/>
    </row>
    <row r="73" spans="1:6" ht="12.6" customHeight="1" x14ac:dyDescent="0.2">
      <c r="A73" s="77">
        <v>37</v>
      </c>
      <c r="B73" s="269"/>
      <c r="C73" s="245"/>
      <c r="D73" s="290"/>
      <c r="E73" s="309"/>
      <c r="F73" s="311"/>
    </row>
    <row r="74" spans="1:6" ht="12.6" customHeight="1" x14ac:dyDescent="0.2">
      <c r="A74" s="131">
        <v>39</v>
      </c>
      <c r="B74" s="268"/>
      <c r="C74" s="244" t="s">
        <v>4</v>
      </c>
      <c r="D74" s="289" t="s">
        <v>222</v>
      </c>
      <c r="E74" s="308">
        <v>3.1999999999999997</v>
      </c>
      <c r="F74" s="310"/>
    </row>
    <row r="75" spans="1:6" ht="12.6" customHeight="1" x14ac:dyDescent="0.2">
      <c r="A75" s="77">
        <v>38</v>
      </c>
      <c r="B75" s="269"/>
      <c r="C75" s="245"/>
      <c r="D75" s="290"/>
      <c r="E75" s="309"/>
      <c r="F75" s="311"/>
    </row>
    <row r="76" spans="1:6" ht="12.6" customHeight="1" x14ac:dyDescent="0.2">
      <c r="A76" s="131">
        <v>40</v>
      </c>
      <c r="B76" s="268"/>
      <c r="C76" s="244" t="s">
        <v>5</v>
      </c>
      <c r="D76" s="289" t="s">
        <v>222</v>
      </c>
      <c r="E76" s="308">
        <v>2.5</v>
      </c>
      <c r="F76" s="310"/>
    </row>
    <row r="77" spans="1:6" ht="12.6" customHeight="1" x14ac:dyDescent="0.2">
      <c r="A77" s="77">
        <v>39</v>
      </c>
      <c r="B77" s="269"/>
      <c r="C77" s="245"/>
      <c r="D77" s="290"/>
      <c r="E77" s="309"/>
      <c r="F77" s="311"/>
    </row>
    <row r="78" spans="1:6" ht="12.6" customHeight="1" x14ac:dyDescent="0.2">
      <c r="A78" s="131">
        <v>41</v>
      </c>
      <c r="B78" s="268"/>
      <c r="C78" s="244" t="s">
        <v>7</v>
      </c>
      <c r="D78" s="289" t="s">
        <v>222</v>
      </c>
      <c r="E78" s="308">
        <v>19.399999999999999</v>
      </c>
      <c r="F78" s="310"/>
    </row>
    <row r="79" spans="1:6" ht="12.6" customHeight="1" x14ac:dyDescent="0.2">
      <c r="A79" s="77">
        <v>40</v>
      </c>
      <c r="B79" s="269"/>
      <c r="C79" s="245"/>
      <c r="D79" s="290"/>
      <c r="E79" s="309"/>
      <c r="F79" s="311"/>
    </row>
    <row r="80" spans="1:6" ht="12.6" customHeight="1" x14ac:dyDescent="0.2">
      <c r="A80" s="131">
        <v>42</v>
      </c>
      <c r="B80" s="268"/>
      <c r="C80" s="240" t="s">
        <v>6</v>
      </c>
      <c r="D80" s="289" t="s">
        <v>223</v>
      </c>
      <c r="E80" s="324">
        <v>1</v>
      </c>
      <c r="F80" s="310"/>
    </row>
    <row r="81" spans="1:6" ht="12.6" customHeight="1" x14ac:dyDescent="0.2">
      <c r="A81" s="77">
        <v>41</v>
      </c>
      <c r="B81" s="269"/>
      <c r="C81" s="241"/>
      <c r="D81" s="290"/>
      <c r="E81" s="325"/>
      <c r="F81" s="311"/>
    </row>
    <row r="82" spans="1:6" ht="12.6" customHeight="1" x14ac:dyDescent="0.2">
      <c r="A82" s="131">
        <v>43</v>
      </c>
      <c r="B82" s="268"/>
      <c r="C82" s="244" t="s">
        <v>9</v>
      </c>
      <c r="D82" s="289" t="s">
        <v>222</v>
      </c>
      <c r="E82" s="308">
        <v>4.0999999999999996</v>
      </c>
      <c r="F82" s="310"/>
    </row>
    <row r="83" spans="1:6" ht="12.6" customHeight="1" x14ac:dyDescent="0.2">
      <c r="A83" s="77">
        <v>42</v>
      </c>
      <c r="B83" s="269"/>
      <c r="C83" s="245"/>
      <c r="D83" s="290"/>
      <c r="E83" s="309"/>
      <c r="F83" s="311"/>
    </row>
    <row r="84" spans="1:6" ht="12.6" customHeight="1" x14ac:dyDescent="0.2">
      <c r="A84" s="131">
        <v>44</v>
      </c>
      <c r="B84" s="268"/>
      <c r="C84" s="244" t="s">
        <v>10</v>
      </c>
      <c r="D84" s="289" t="s">
        <v>222</v>
      </c>
      <c r="E84" s="308">
        <v>2.7</v>
      </c>
      <c r="F84" s="310"/>
    </row>
    <row r="85" spans="1:6" ht="12.6" customHeight="1" x14ac:dyDescent="0.2">
      <c r="A85" s="77">
        <v>43</v>
      </c>
      <c r="B85" s="269"/>
      <c r="C85" s="245"/>
      <c r="D85" s="290"/>
      <c r="E85" s="309"/>
      <c r="F85" s="311"/>
    </row>
    <row r="86" spans="1:6" ht="12.6" customHeight="1" x14ac:dyDescent="0.2">
      <c r="A86" s="131">
        <v>45</v>
      </c>
      <c r="B86" s="268"/>
      <c r="C86" s="244" t="s">
        <v>12</v>
      </c>
      <c r="D86" s="289" t="s">
        <v>222</v>
      </c>
      <c r="E86" s="308">
        <v>1.5</v>
      </c>
      <c r="F86" s="310"/>
    </row>
    <row r="87" spans="1:6" ht="12.6" customHeight="1" x14ac:dyDescent="0.2">
      <c r="A87" s="77">
        <v>44</v>
      </c>
      <c r="B87" s="269"/>
      <c r="C87" s="245"/>
      <c r="D87" s="290"/>
      <c r="E87" s="309"/>
      <c r="F87" s="311"/>
    </row>
    <row r="88" spans="1:6" ht="12.6" customHeight="1" x14ac:dyDescent="0.2">
      <c r="A88" s="131">
        <v>46</v>
      </c>
      <c r="B88" s="268"/>
      <c r="C88" s="244" t="s">
        <v>11</v>
      </c>
      <c r="D88" s="289" t="s">
        <v>223</v>
      </c>
      <c r="E88" s="308">
        <v>1.1000000000000001</v>
      </c>
      <c r="F88" s="310"/>
    </row>
    <row r="89" spans="1:6" ht="12.6" customHeight="1" x14ac:dyDescent="0.2">
      <c r="A89" s="77">
        <v>45</v>
      </c>
      <c r="B89" s="269"/>
      <c r="C89" s="245"/>
      <c r="D89" s="290"/>
      <c r="E89" s="309"/>
      <c r="F89" s="311"/>
    </row>
    <row r="90" spans="1:6" ht="12.6" customHeight="1" x14ac:dyDescent="0.2">
      <c r="A90" s="131">
        <v>47</v>
      </c>
      <c r="B90" s="268"/>
      <c r="C90" s="244" t="s">
        <v>13</v>
      </c>
      <c r="D90" s="289" t="s">
        <v>222</v>
      </c>
      <c r="E90" s="308">
        <v>1.9</v>
      </c>
      <c r="F90" s="310"/>
    </row>
    <row r="91" spans="1:6" ht="12.6" customHeight="1" x14ac:dyDescent="0.2">
      <c r="A91" s="77">
        <v>46</v>
      </c>
      <c r="B91" s="269"/>
      <c r="C91" s="245"/>
      <c r="D91" s="290"/>
      <c r="E91" s="309"/>
      <c r="F91" s="311"/>
    </row>
    <row r="92" spans="1:6" ht="12.6" customHeight="1" x14ac:dyDescent="0.2">
      <c r="A92" s="131">
        <v>48</v>
      </c>
      <c r="B92" s="268"/>
      <c r="C92" s="244" t="s">
        <v>14</v>
      </c>
      <c r="D92" s="289" t="s">
        <v>222</v>
      </c>
      <c r="E92" s="308">
        <v>0.8</v>
      </c>
      <c r="F92" s="310"/>
    </row>
    <row r="93" spans="1:6" ht="12.6" customHeight="1" x14ac:dyDescent="0.2">
      <c r="A93" s="77">
        <v>47</v>
      </c>
      <c r="B93" s="269"/>
      <c r="C93" s="245"/>
      <c r="D93" s="290"/>
      <c r="E93" s="309"/>
      <c r="F93" s="311"/>
    </row>
    <row r="94" spans="1:6" ht="12.6" customHeight="1" x14ac:dyDescent="0.2">
      <c r="A94" s="131">
        <v>49</v>
      </c>
      <c r="B94" s="312"/>
      <c r="C94" s="227" t="s">
        <v>20</v>
      </c>
      <c r="D94" s="289"/>
      <c r="E94" s="61">
        <v>198</v>
      </c>
      <c r="F94" s="61">
        <v>0</v>
      </c>
    </row>
    <row r="95" spans="1:6" ht="12.6" customHeight="1" x14ac:dyDescent="0.2">
      <c r="A95" s="77">
        <v>48</v>
      </c>
      <c r="B95" s="313"/>
      <c r="C95" s="228"/>
      <c r="D95" s="290"/>
      <c r="E95" s="130">
        <v>202.89999999999998</v>
      </c>
      <c r="F95" s="130">
        <v>12</v>
      </c>
    </row>
    <row r="96" spans="1:6" x14ac:dyDescent="0.2">
      <c r="C96" s="9" t="s">
        <v>274</v>
      </c>
      <c r="E96" s="141"/>
      <c r="F96" s="141"/>
    </row>
    <row r="97" spans="5:6" x14ac:dyDescent="0.2">
      <c r="E97" s="141"/>
      <c r="F97" s="141"/>
    </row>
  </sheetData>
  <mergeCells count="176">
    <mergeCell ref="A11:A12"/>
    <mergeCell ref="E2:F2"/>
    <mergeCell ref="A18:A19"/>
    <mergeCell ref="A16:A17"/>
    <mergeCell ref="A14:A15"/>
    <mergeCell ref="D26:D27"/>
    <mergeCell ref="C1:F1"/>
    <mergeCell ref="A4:F4"/>
    <mergeCell ref="D8:D9"/>
    <mergeCell ref="C8:C9"/>
    <mergeCell ref="B8:B9"/>
    <mergeCell ref="A8:A9"/>
    <mergeCell ref="C14:C15"/>
    <mergeCell ref="C16:C17"/>
    <mergeCell ref="C18:C19"/>
    <mergeCell ref="B14:B15"/>
    <mergeCell ref="B16:B17"/>
    <mergeCell ref="B18:B19"/>
    <mergeCell ref="C11:C12"/>
    <mergeCell ref="B11:B12"/>
    <mergeCell ref="D11:D12"/>
    <mergeCell ref="A30:A31"/>
    <mergeCell ref="A32:A33"/>
    <mergeCell ref="A34:A35"/>
    <mergeCell ref="B26:B27"/>
    <mergeCell ref="B28:B29"/>
    <mergeCell ref="B30:B31"/>
    <mergeCell ref="B32:B33"/>
    <mergeCell ref="B34:B35"/>
    <mergeCell ref="D30:D31"/>
    <mergeCell ref="D32:D33"/>
    <mergeCell ref="D34:D35"/>
    <mergeCell ref="C26:C27"/>
    <mergeCell ref="C28:C29"/>
    <mergeCell ref="C30:C31"/>
    <mergeCell ref="C32:C33"/>
    <mergeCell ref="C34:C35"/>
    <mergeCell ref="D28:D29"/>
    <mergeCell ref="A26:A27"/>
    <mergeCell ref="A28:A29"/>
    <mergeCell ref="D94:D95"/>
    <mergeCell ref="C94:C95"/>
    <mergeCell ref="B94:B95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F38:F39"/>
    <mergeCell ref="F40:F41"/>
    <mergeCell ref="F42:F43"/>
    <mergeCell ref="F44:F45"/>
    <mergeCell ref="C38:C39"/>
    <mergeCell ref="C40:C41"/>
    <mergeCell ref="C42:C43"/>
    <mergeCell ref="C44:C45"/>
    <mergeCell ref="D38:D39"/>
    <mergeCell ref="D40:D41"/>
    <mergeCell ref="D42:D43"/>
    <mergeCell ref="D44:D45"/>
    <mergeCell ref="B38:B39"/>
    <mergeCell ref="B40:B41"/>
    <mergeCell ref="B42:B43"/>
    <mergeCell ref="B44:B45"/>
    <mergeCell ref="D52:D53"/>
    <mergeCell ref="E38:E39"/>
    <mergeCell ref="E40:E41"/>
    <mergeCell ref="E42:E43"/>
    <mergeCell ref="E44:E45"/>
    <mergeCell ref="C50:C51"/>
    <mergeCell ref="B50:B51"/>
    <mergeCell ref="D50:D51"/>
    <mergeCell ref="D46:D47"/>
    <mergeCell ref="C46:C47"/>
    <mergeCell ref="B46:B47"/>
    <mergeCell ref="B48:B49"/>
    <mergeCell ref="C48:C49"/>
    <mergeCell ref="D48:D49"/>
    <mergeCell ref="E52:E53"/>
    <mergeCell ref="F52:F53"/>
    <mergeCell ref="C52:C53"/>
    <mergeCell ref="B52:B53"/>
    <mergeCell ref="C92:C93"/>
    <mergeCell ref="C90:C91"/>
    <mergeCell ref="C88:C89"/>
    <mergeCell ref="C86:C87"/>
    <mergeCell ref="C84:C85"/>
    <mergeCell ref="C82:C83"/>
    <mergeCell ref="C80:C81"/>
    <mergeCell ref="C78:C79"/>
    <mergeCell ref="C76:C77"/>
    <mergeCell ref="C74:C75"/>
    <mergeCell ref="C72:C73"/>
    <mergeCell ref="C70:C71"/>
    <mergeCell ref="D56:D57"/>
    <mergeCell ref="C54:C55"/>
    <mergeCell ref="C56:C57"/>
    <mergeCell ref="B54:B55"/>
    <mergeCell ref="B56:B57"/>
    <mergeCell ref="D54:D55"/>
    <mergeCell ref="D92:D93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F90:F91"/>
    <mergeCell ref="F92:F93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F80:F81"/>
    <mergeCell ref="F82:F83"/>
    <mergeCell ref="F84:F85"/>
    <mergeCell ref="F86:F87"/>
    <mergeCell ref="F88:F89"/>
    <mergeCell ref="F70:F71"/>
    <mergeCell ref="F72:F73"/>
    <mergeCell ref="F74:F75"/>
    <mergeCell ref="F76:F77"/>
    <mergeCell ref="F78:F79"/>
    <mergeCell ref="B68:B69"/>
    <mergeCell ref="C58:C59"/>
    <mergeCell ref="C60:C61"/>
    <mergeCell ref="C62:C63"/>
    <mergeCell ref="C64:C65"/>
    <mergeCell ref="C66:C67"/>
    <mergeCell ref="C68:C69"/>
    <mergeCell ref="B58:B59"/>
    <mergeCell ref="B60:B61"/>
    <mergeCell ref="B62:B63"/>
    <mergeCell ref="B64:B65"/>
    <mergeCell ref="B66:B67"/>
    <mergeCell ref="F68:F69"/>
    <mergeCell ref="F58:F59"/>
    <mergeCell ref="F60:F61"/>
    <mergeCell ref="F62:F63"/>
    <mergeCell ref="F64:F65"/>
    <mergeCell ref="F66:F67"/>
    <mergeCell ref="D68:D69"/>
    <mergeCell ref="E58:E59"/>
    <mergeCell ref="E60:E61"/>
    <mergeCell ref="E62:E63"/>
    <mergeCell ref="E64:E65"/>
    <mergeCell ref="E66:E67"/>
    <mergeCell ref="E68:E69"/>
    <mergeCell ref="D58:D59"/>
    <mergeCell ref="D60:D61"/>
    <mergeCell ref="D62:D63"/>
    <mergeCell ref="D64:D65"/>
    <mergeCell ref="D66:D67"/>
    <mergeCell ref="D14:D15"/>
    <mergeCell ref="D16:D17"/>
    <mergeCell ref="D18:D19"/>
  </mergeCells>
  <phoneticPr fontId="5" type="noConversion"/>
  <pageMargins left="0.59055118110236227" right="0" top="0.19685039370078741" bottom="0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8"/>
  <sheetViews>
    <sheetView zoomScaleNormal="100" workbookViewId="0">
      <selection activeCell="K36" sqref="K36"/>
    </sheetView>
  </sheetViews>
  <sheetFormatPr defaultColWidth="9.140625" defaultRowHeight="12.75" x14ac:dyDescent="0.2"/>
  <cols>
    <col min="1" max="1" width="4.42578125" style="9" customWidth="1"/>
    <col min="2" max="2" width="7.28515625" style="67" customWidth="1"/>
    <col min="3" max="3" width="49" style="9" customWidth="1"/>
    <col min="4" max="4" width="10.140625" style="67" customWidth="1"/>
    <col min="5" max="5" width="8" style="66" customWidth="1"/>
    <col min="6" max="6" width="11.140625" style="66" customWidth="1"/>
    <col min="7" max="16384" width="9.140625" style="2"/>
  </cols>
  <sheetData>
    <row r="1" spans="1:9" ht="15.75" x14ac:dyDescent="0.25">
      <c r="C1" s="234" t="s">
        <v>873</v>
      </c>
      <c r="D1" s="234"/>
      <c r="E1" s="234"/>
      <c r="F1" s="234"/>
    </row>
    <row r="2" spans="1:9" ht="15.75" x14ac:dyDescent="0.2">
      <c r="E2" s="298" t="s">
        <v>225</v>
      </c>
      <c r="F2" s="298"/>
    </row>
    <row r="3" spans="1:9" ht="15.75" x14ac:dyDescent="0.2">
      <c r="E3" s="69"/>
      <c r="F3" s="69"/>
    </row>
    <row r="4" spans="1:9" ht="28.5" customHeight="1" x14ac:dyDescent="0.2">
      <c r="B4" s="237" t="s">
        <v>445</v>
      </c>
      <c r="C4" s="237"/>
      <c r="D4" s="237"/>
      <c r="E4" s="237"/>
      <c r="F4" s="237"/>
    </row>
    <row r="6" spans="1:9" x14ac:dyDescent="0.2">
      <c r="F6" s="73" t="s">
        <v>129</v>
      </c>
    </row>
    <row r="7" spans="1:9" ht="49.5" customHeight="1" x14ac:dyDescent="0.2">
      <c r="A7" s="48" t="s">
        <v>118</v>
      </c>
      <c r="B7" s="75" t="s">
        <v>358</v>
      </c>
      <c r="C7" s="48" t="s">
        <v>16</v>
      </c>
      <c r="D7" s="75" t="s">
        <v>55</v>
      </c>
      <c r="E7" s="48" t="s">
        <v>17</v>
      </c>
      <c r="F7" s="48" t="s">
        <v>29</v>
      </c>
    </row>
    <row r="8" spans="1:9" x14ac:dyDescent="0.2">
      <c r="A8" s="129">
        <v>1</v>
      </c>
      <c r="B8" s="78" t="s">
        <v>18</v>
      </c>
      <c r="C8" s="48">
        <v>3</v>
      </c>
      <c r="D8" s="75">
        <v>4</v>
      </c>
      <c r="E8" s="48">
        <v>5</v>
      </c>
      <c r="F8" s="48">
        <v>6</v>
      </c>
    </row>
    <row r="9" spans="1:9" x14ac:dyDescent="0.2">
      <c r="A9" s="262">
        <v>1</v>
      </c>
      <c r="B9" s="268" t="s">
        <v>56</v>
      </c>
      <c r="C9" s="322" t="s">
        <v>57</v>
      </c>
      <c r="D9" s="300"/>
      <c r="E9" s="81">
        <v>1010.2</v>
      </c>
      <c r="F9" s="81"/>
    </row>
    <row r="10" spans="1:9" ht="20.100000000000001" customHeight="1" x14ac:dyDescent="0.2">
      <c r="A10" s="263"/>
      <c r="B10" s="269"/>
      <c r="C10" s="323"/>
      <c r="D10" s="301"/>
      <c r="E10" s="63">
        <v>964.1</v>
      </c>
      <c r="F10" s="63">
        <v>12.1</v>
      </c>
      <c r="G10" s="12"/>
      <c r="H10" s="12"/>
      <c r="I10" s="12"/>
    </row>
    <row r="11" spans="1:9" ht="12.6" customHeight="1" x14ac:dyDescent="0.2">
      <c r="A11" s="85">
        <v>2</v>
      </c>
      <c r="B11" s="102"/>
      <c r="C11" s="51" t="s">
        <v>165</v>
      </c>
      <c r="D11" s="86" t="s">
        <v>58</v>
      </c>
      <c r="E11" s="87">
        <v>55.199999999999996</v>
      </c>
      <c r="F11" s="87"/>
      <c r="G11" s="12"/>
      <c r="H11" s="12"/>
      <c r="I11" s="12"/>
    </row>
    <row r="12" spans="1:9" ht="12.6" customHeight="1" x14ac:dyDescent="0.2">
      <c r="A12" s="262">
        <v>3</v>
      </c>
      <c r="B12" s="312"/>
      <c r="C12" s="240" t="s">
        <v>156</v>
      </c>
      <c r="D12" s="252" t="s">
        <v>58</v>
      </c>
      <c r="E12" s="22">
        <v>58.1</v>
      </c>
      <c r="F12" s="87"/>
      <c r="G12" s="12"/>
      <c r="H12" s="12"/>
      <c r="I12" s="12"/>
    </row>
    <row r="13" spans="1:9" ht="12.6" customHeight="1" x14ac:dyDescent="0.2">
      <c r="A13" s="263"/>
      <c r="B13" s="313"/>
      <c r="C13" s="241"/>
      <c r="D13" s="253"/>
      <c r="E13" s="84">
        <v>49.400000000000006</v>
      </c>
      <c r="F13" s="87"/>
      <c r="G13" s="12"/>
      <c r="H13" s="12"/>
      <c r="I13" s="12"/>
    </row>
    <row r="14" spans="1:9" ht="12.6" customHeight="1" x14ac:dyDescent="0.2">
      <c r="A14" s="85">
        <v>4</v>
      </c>
      <c r="B14" s="102"/>
      <c r="C14" s="51" t="s">
        <v>157</v>
      </c>
      <c r="D14" s="86" t="s">
        <v>58</v>
      </c>
      <c r="E14" s="87">
        <v>80</v>
      </c>
      <c r="F14" s="87"/>
      <c r="G14" s="12"/>
      <c r="H14" s="12"/>
      <c r="I14" s="12"/>
    </row>
    <row r="15" spans="1:9" ht="12.6" customHeight="1" x14ac:dyDescent="0.2">
      <c r="A15" s="85">
        <v>5</v>
      </c>
      <c r="B15" s="102"/>
      <c r="C15" s="51" t="s">
        <v>161</v>
      </c>
      <c r="D15" s="86" t="s">
        <v>58</v>
      </c>
      <c r="E15" s="87">
        <v>79.8</v>
      </c>
      <c r="F15" s="87"/>
      <c r="G15" s="12"/>
      <c r="H15" s="12"/>
      <c r="I15" s="12"/>
    </row>
    <row r="16" spans="1:9" ht="12.6" customHeight="1" x14ac:dyDescent="0.2">
      <c r="A16" s="262">
        <v>6</v>
      </c>
      <c r="B16" s="312"/>
      <c r="C16" s="240" t="s">
        <v>158</v>
      </c>
      <c r="D16" s="252" t="s">
        <v>58</v>
      </c>
      <c r="E16" s="22">
        <v>88</v>
      </c>
      <c r="F16" s="87"/>
      <c r="G16" s="12"/>
      <c r="H16" s="12"/>
      <c r="I16" s="12"/>
    </row>
    <row r="17" spans="1:9" ht="12.6" customHeight="1" x14ac:dyDescent="0.2">
      <c r="A17" s="263"/>
      <c r="B17" s="313"/>
      <c r="C17" s="241"/>
      <c r="D17" s="253"/>
      <c r="E17" s="84">
        <v>62.7</v>
      </c>
      <c r="F17" s="87"/>
      <c r="G17" s="12"/>
      <c r="H17" s="12"/>
      <c r="I17" s="12"/>
    </row>
    <row r="18" spans="1:9" ht="12.6" customHeight="1" x14ac:dyDescent="0.2">
      <c r="A18" s="262">
        <v>7</v>
      </c>
      <c r="B18" s="312"/>
      <c r="C18" s="240" t="s">
        <v>159</v>
      </c>
      <c r="D18" s="252" t="s">
        <v>58</v>
      </c>
      <c r="E18" s="22">
        <v>48.9</v>
      </c>
      <c r="F18" s="87"/>
      <c r="G18" s="12"/>
      <c r="H18" s="12"/>
      <c r="I18" s="12"/>
    </row>
    <row r="19" spans="1:9" ht="12.6" customHeight="1" x14ac:dyDescent="0.2">
      <c r="A19" s="263"/>
      <c r="B19" s="313"/>
      <c r="C19" s="241"/>
      <c r="D19" s="253"/>
      <c r="E19" s="84">
        <v>38.4</v>
      </c>
      <c r="F19" s="87"/>
      <c r="G19" s="12"/>
      <c r="H19" s="12"/>
      <c r="I19" s="12"/>
    </row>
    <row r="20" spans="1:9" ht="12.6" customHeight="1" x14ac:dyDescent="0.2">
      <c r="A20" s="262">
        <v>8</v>
      </c>
      <c r="B20" s="312"/>
      <c r="C20" s="240" t="s">
        <v>160</v>
      </c>
      <c r="D20" s="252" t="s">
        <v>58</v>
      </c>
      <c r="E20" s="22">
        <v>61.8</v>
      </c>
      <c r="F20" s="87"/>
      <c r="G20" s="12"/>
      <c r="H20" s="12"/>
      <c r="I20" s="12"/>
    </row>
    <row r="21" spans="1:9" ht="12.6" customHeight="1" x14ac:dyDescent="0.2">
      <c r="A21" s="263"/>
      <c r="B21" s="313"/>
      <c r="C21" s="241"/>
      <c r="D21" s="253"/>
      <c r="E21" s="84">
        <v>70.8</v>
      </c>
      <c r="F21" s="87"/>
      <c r="G21" s="12"/>
      <c r="H21" s="12"/>
      <c r="I21" s="12"/>
    </row>
    <row r="22" spans="1:9" ht="12.6" customHeight="1" x14ac:dyDescent="0.2">
      <c r="A22" s="262">
        <v>9</v>
      </c>
      <c r="B22" s="312"/>
      <c r="C22" s="244" t="s">
        <v>184</v>
      </c>
      <c r="D22" s="252" t="s">
        <v>59</v>
      </c>
      <c r="E22" s="22">
        <v>66.3</v>
      </c>
      <c r="F22" s="87"/>
      <c r="G22" s="12"/>
      <c r="H22" s="12"/>
      <c r="I22" s="12"/>
    </row>
    <row r="23" spans="1:9" ht="12.6" customHeight="1" x14ac:dyDescent="0.2">
      <c r="A23" s="263"/>
      <c r="B23" s="313"/>
      <c r="C23" s="245"/>
      <c r="D23" s="253"/>
      <c r="E23" s="87">
        <v>58</v>
      </c>
      <c r="F23" s="87"/>
      <c r="G23" s="12"/>
      <c r="H23" s="12"/>
      <c r="I23" s="12"/>
    </row>
    <row r="24" spans="1:9" ht="12.6" customHeight="1" x14ac:dyDescent="0.2">
      <c r="A24" s="85">
        <v>10</v>
      </c>
      <c r="B24" s="102"/>
      <c r="C24" s="51" t="s">
        <v>46</v>
      </c>
      <c r="D24" s="102" t="s">
        <v>62</v>
      </c>
      <c r="E24" s="87">
        <v>16.399999999999999</v>
      </c>
      <c r="F24" s="87"/>
      <c r="G24" s="12"/>
      <c r="H24" s="12"/>
      <c r="I24" s="12"/>
    </row>
    <row r="25" spans="1:9" ht="12.6" customHeight="1" x14ac:dyDescent="0.2">
      <c r="A25" s="85">
        <v>11</v>
      </c>
      <c r="B25" s="102"/>
      <c r="C25" s="57" t="s">
        <v>134</v>
      </c>
      <c r="D25" s="86" t="s">
        <v>60</v>
      </c>
      <c r="E25" s="20">
        <v>32.5</v>
      </c>
      <c r="F25" s="20"/>
      <c r="G25" s="12"/>
      <c r="H25" s="12"/>
      <c r="I25" s="12"/>
    </row>
    <row r="26" spans="1:9" ht="12.6" customHeight="1" x14ac:dyDescent="0.2">
      <c r="A26" s="85">
        <v>12</v>
      </c>
      <c r="B26" s="102"/>
      <c r="C26" s="57" t="s">
        <v>135</v>
      </c>
      <c r="D26" s="86" t="s">
        <v>60</v>
      </c>
      <c r="E26" s="20">
        <v>3.2</v>
      </c>
      <c r="F26" s="20"/>
      <c r="G26" s="12"/>
      <c r="H26" s="12"/>
      <c r="I26" s="12"/>
    </row>
    <row r="27" spans="1:9" ht="12.6" customHeight="1" x14ac:dyDescent="0.2">
      <c r="A27" s="262">
        <v>13</v>
      </c>
      <c r="B27" s="312"/>
      <c r="C27" s="244" t="s">
        <v>40</v>
      </c>
      <c r="D27" s="252" t="s">
        <v>60</v>
      </c>
      <c r="E27" s="22">
        <v>16.899999999999999</v>
      </c>
      <c r="F27" s="20"/>
      <c r="G27" s="12"/>
      <c r="H27" s="12"/>
      <c r="I27" s="12"/>
    </row>
    <row r="28" spans="1:9" ht="12.6" customHeight="1" x14ac:dyDescent="0.2">
      <c r="A28" s="263"/>
      <c r="B28" s="313"/>
      <c r="C28" s="245"/>
      <c r="D28" s="253"/>
      <c r="E28" s="14">
        <v>14.400000000000002</v>
      </c>
      <c r="F28" s="20"/>
      <c r="G28" s="12"/>
      <c r="H28" s="12"/>
      <c r="I28" s="12"/>
    </row>
    <row r="29" spans="1:9" ht="12.6" customHeight="1" x14ac:dyDescent="0.2">
      <c r="A29" s="262">
        <v>14</v>
      </c>
      <c r="B29" s="312"/>
      <c r="C29" s="240" t="s">
        <v>137</v>
      </c>
      <c r="D29" s="252" t="s">
        <v>60</v>
      </c>
      <c r="E29" s="22">
        <v>8.3000000000000007</v>
      </c>
      <c r="F29" s="20"/>
      <c r="G29" s="12"/>
      <c r="H29" s="12"/>
      <c r="I29" s="12"/>
    </row>
    <row r="30" spans="1:9" ht="12.6" customHeight="1" x14ac:dyDescent="0.2">
      <c r="A30" s="263"/>
      <c r="B30" s="313"/>
      <c r="C30" s="241"/>
      <c r="D30" s="253"/>
      <c r="E30" s="84">
        <v>4.7000000000000011</v>
      </c>
      <c r="F30" s="87"/>
      <c r="G30" s="12"/>
      <c r="H30" s="12"/>
      <c r="I30" s="12"/>
    </row>
    <row r="31" spans="1:9" ht="12.6" customHeight="1" x14ac:dyDescent="0.2">
      <c r="A31" s="262">
        <v>15</v>
      </c>
      <c r="B31" s="312"/>
      <c r="C31" s="244" t="s">
        <v>162</v>
      </c>
      <c r="D31" s="256" t="s">
        <v>216</v>
      </c>
      <c r="E31" s="22">
        <v>5.6</v>
      </c>
      <c r="F31" s="87"/>
      <c r="G31" s="12"/>
      <c r="H31" s="12"/>
      <c r="I31" s="12"/>
    </row>
    <row r="32" spans="1:9" ht="12.6" customHeight="1" x14ac:dyDescent="0.2">
      <c r="A32" s="263"/>
      <c r="B32" s="313"/>
      <c r="C32" s="245"/>
      <c r="D32" s="257"/>
      <c r="E32" s="84">
        <v>3.0999999999999996</v>
      </c>
      <c r="F32" s="87"/>
      <c r="G32" s="12"/>
      <c r="H32" s="12"/>
      <c r="I32" s="12"/>
    </row>
    <row r="33" spans="1:9" ht="12.6" customHeight="1" x14ac:dyDescent="0.2">
      <c r="A33" s="262">
        <v>16</v>
      </c>
      <c r="B33" s="312"/>
      <c r="C33" s="240" t="s">
        <v>163</v>
      </c>
      <c r="D33" s="256" t="s">
        <v>216</v>
      </c>
      <c r="E33" s="22">
        <v>2.4</v>
      </c>
      <c r="F33" s="87"/>
      <c r="G33" s="12"/>
      <c r="H33" s="12"/>
      <c r="I33" s="12"/>
    </row>
    <row r="34" spans="1:9" ht="12.6" customHeight="1" x14ac:dyDescent="0.2">
      <c r="A34" s="263"/>
      <c r="B34" s="313"/>
      <c r="C34" s="241"/>
      <c r="D34" s="257"/>
      <c r="E34" s="84">
        <v>1.4</v>
      </c>
      <c r="F34" s="87"/>
      <c r="G34" s="12"/>
      <c r="H34" s="12"/>
      <c r="I34" s="12"/>
    </row>
    <row r="35" spans="1:9" ht="12.6" customHeight="1" x14ac:dyDescent="0.2">
      <c r="A35" s="262">
        <v>17</v>
      </c>
      <c r="B35" s="312"/>
      <c r="C35" s="244" t="s">
        <v>120</v>
      </c>
      <c r="D35" s="252" t="s">
        <v>61</v>
      </c>
      <c r="E35" s="22">
        <v>8</v>
      </c>
      <c r="F35" s="87"/>
      <c r="G35" s="12"/>
      <c r="H35" s="12"/>
      <c r="I35" s="12"/>
    </row>
    <row r="36" spans="1:9" ht="12.6" customHeight="1" x14ac:dyDescent="0.2">
      <c r="A36" s="263"/>
      <c r="B36" s="313"/>
      <c r="C36" s="245"/>
      <c r="D36" s="253"/>
      <c r="E36" s="84">
        <v>9.4</v>
      </c>
      <c r="F36" s="87"/>
      <c r="G36" s="12"/>
      <c r="H36" s="12"/>
      <c r="I36" s="12"/>
    </row>
    <row r="37" spans="1:9" ht="12.6" customHeight="1" x14ac:dyDescent="0.2">
      <c r="A37" s="262">
        <v>18</v>
      </c>
      <c r="B37" s="312"/>
      <c r="C37" s="244" t="s">
        <v>41</v>
      </c>
      <c r="D37" s="252" t="s">
        <v>61</v>
      </c>
      <c r="E37" s="22">
        <v>0.7</v>
      </c>
      <c r="F37" s="87"/>
      <c r="G37" s="12"/>
      <c r="H37" s="12"/>
      <c r="I37" s="12"/>
    </row>
    <row r="38" spans="1:9" ht="12.6" customHeight="1" x14ac:dyDescent="0.2">
      <c r="A38" s="263"/>
      <c r="B38" s="313"/>
      <c r="C38" s="245"/>
      <c r="D38" s="253"/>
      <c r="E38" s="84">
        <v>0.6</v>
      </c>
      <c r="F38" s="87"/>
      <c r="G38" s="12"/>
      <c r="H38" s="12"/>
      <c r="I38" s="12"/>
    </row>
    <row r="39" spans="1:9" ht="12.6" customHeight="1" x14ac:dyDescent="0.2">
      <c r="A39" s="262">
        <v>19</v>
      </c>
      <c r="B39" s="312"/>
      <c r="C39" s="244" t="s">
        <v>136</v>
      </c>
      <c r="D39" s="312" t="s">
        <v>61</v>
      </c>
      <c r="E39" s="22">
        <v>48</v>
      </c>
      <c r="F39" s="87"/>
      <c r="G39" s="12"/>
      <c r="H39" s="12"/>
      <c r="I39" s="12"/>
    </row>
    <row r="40" spans="1:9" ht="12.6" customHeight="1" x14ac:dyDescent="0.2">
      <c r="A40" s="263"/>
      <c r="B40" s="313"/>
      <c r="C40" s="245"/>
      <c r="D40" s="313"/>
      <c r="E40" s="14">
        <v>52</v>
      </c>
      <c r="F40" s="20"/>
      <c r="G40" s="12"/>
      <c r="H40" s="12"/>
      <c r="I40" s="12"/>
    </row>
    <row r="41" spans="1:9" ht="12.6" customHeight="1" x14ac:dyDescent="0.2">
      <c r="A41" s="85">
        <v>20</v>
      </c>
      <c r="B41" s="102"/>
      <c r="C41" s="90" t="s">
        <v>42</v>
      </c>
      <c r="D41" s="86" t="s">
        <v>61</v>
      </c>
      <c r="E41" s="20">
        <v>2.5999999999999996</v>
      </c>
      <c r="F41" s="20"/>
      <c r="G41" s="12"/>
      <c r="H41" s="12"/>
      <c r="I41" s="12"/>
    </row>
    <row r="42" spans="1:9" ht="12.6" customHeight="1" x14ac:dyDescent="0.2">
      <c r="A42" s="85">
        <v>21</v>
      </c>
      <c r="B42" s="102"/>
      <c r="C42" s="57" t="s">
        <v>111</v>
      </c>
      <c r="D42" s="102" t="s">
        <v>62</v>
      </c>
      <c r="E42" s="20">
        <v>44.300000000000004</v>
      </c>
      <c r="F42" s="20">
        <v>12.1</v>
      </c>
      <c r="G42" s="12"/>
      <c r="H42" s="12"/>
      <c r="I42" s="12"/>
    </row>
    <row r="43" spans="1:9" ht="12.6" customHeight="1" x14ac:dyDescent="0.2">
      <c r="A43" s="262">
        <v>22</v>
      </c>
      <c r="B43" s="312"/>
      <c r="C43" s="240" t="s">
        <v>357</v>
      </c>
      <c r="D43" s="252" t="s">
        <v>61</v>
      </c>
      <c r="E43" s="22">
        <v>12</v>
      </c>
      <c r="F43" s="20"/>
      <c r="G43" s="12"/>
      <c r="H43" s="12"/>
      <c r="I43" s="12"/>
    </row>
    <row r="44" spans="1:9" ht="12.6" customHeight="1" x14ac:dyDescent="0.2">
      <c r="A44" s="263"/>
      <c r="B44" s="313"/>
      <c r="C44" s="241"/>
      <c r="D44" s="253"/>
      <c r="E44" s="14">
        <v>10</v>
      </c>
      <c r="F44" s="20"/>
      <c r="G44" s="12"/>
      <c r="H44" s="12"/>
      <c r="I44" s="12"/>
    </row>
    <row r="45" spans="1:9" ht="12.6" customHeight="1" x14ac:dyDescent="0.2">
      <c r="A45" s="85">
        <v>23</v>
      </c>
      <c r="B45" s="102"/>
      <c r="C45" s="145" t="s">
        <v>54</v>
      </c>
      <c r="D45" s="102" t="s">
        <v>62</v>
      </c>
      <c r="E45" s="20">
        <v>87.6</v>
      </c>
      <c r="F45" s="20"/>
      <c r="G45" s="12"/>
      <c r="H45" s="12"/>
      <c r="I45" s="12"/>
    </row>
    <row r="46" spans="1:9" ht="12.6" customHeight="1" x14ac:dyDescent="0.2">
      <c r="A46" s="262">
        <v>24</v>
      </c>
      <c r="B46" s="312"/>
      <c r="C46" s="240" t="s">
        <v>47</v>
      </c>
      <c r="D46" s="312" t="s">
        <v>62</v>
      </c>
      <c r="E46" s="22">
        <v>74.2</v>
      </c>
      <c r="F46" s="20"/>
      <c r="G46" s="12"/>
      <c r="H46" s="12"/>
      <c r="I46" s="12"/>
    </row>
    <row r="47" spans="1:9" ht="12.6" customHeight="1" x14ac:dyDescent="0.2">
      <c r="A47" s="263"/>
      <c r="B47" s="313"/>
      <c r="C47" s="241"/>
      <c r="D47" s="313"/>
      <c r="E47" s="14">
        <v>77.2</v>
      </c>
      <c r="F47" s="20"/>
      <c r="G47" s="12"/>
      <c r="H47" s="12"/>
      <c r="I47" s="12"/>
    </row>
    <row r="48" spans="1:9" ht="12.6" customHeight="1" x14ac:dyDescent="0.2">
      <c r="A48" s="85">
        <v>25</v>
      </c>
      <c r="B48" s="102"/>
      <c r="C48" s="145" t="s">
        <v>48</v>
      </c>
      <c r="D48" s="102" t="s">
        <v>62</v>
      </c>
      <c r="E48" s="20">
        <v>82.8</v>
      </c>
      <c r="F48" s="20"/>
      <c r="G48" s="12"/>
      <c r="H48" s="12"/>
      <c r="I48" s="12"/>
    </row>
    <row r="49" spans="1:9" ht="12.6" customHeight="1" x14ac:dyDescent="0.2">
      <c r="A49" s="85">
        <v>26</v>
      </c>
      <c r="B49" s="102"/>
      <c r="C49" s="145" t="s">
        <v>15</v>
      </c>
      <c r="D49" s="86" t="s">
        <v>58</v>
      </c>
      <c r="E49" s="20">
        <v>16.5</v>
      </c>
      <c r="F49" s="20"/>
      <c r="G49" s="12"/>
      <c r="H49" s="12"/>
      <c r="I49" s="12"/>
    </row>
    <row r="50" spans="1:9" ht="12.6" customHeight="1" x14ac:dyDescent="0.2">
      <c r="A50" s="262">
        <v>27</v>
      </c>
      <c r="B50" s="312"/>
      <c r="C50" s="240" t="s">
        <v>212</v>
      </c>
      <c r="D50" s="252" t="s">
        <v>58</v>
      </c>
      <c r="E50" s="22">
        <v>10.1</v>
      </c>
      <c r="F50" s="20"/>
      <c r="G50" s="12"/>
      <c r="H50" s="12"/>
      <c r="I50" s="12"/>
    </row>
    <row r="51" spans="1:9" ht="12.6" customHeight="1" x14ac:dyDescent="0.2">
      <c r="A51" s="263"/>
      <c r="B51" s="313"/>
      <c r="C51" s="241"/>
      <c r="D51" s="253"/>
      <c r="E51" s="14">
        <v>11.1</v>
      </c>
      <c r="F51" s="20"/>
      <c r="G51" s="12"/>
      <c r="H51" s="12"/>
      <c r="I51" s="12"/>
    </row>
    <row r="52" spans="1:9" ht="12.6" customHeight="1" x14ac:dyDescent="0.2">
      <c r="A52" s="262">
        <v>28</v>
      </c>
      <c r="B52" s="268" t="s">
        <v>21</v>
      </c>
      <c r="C52" s="314" t="s">
        <v>22</v>
      </c>
      <c r="D52" s="252"/>
      <c r="E52" s="81">
        <v>837.7</v>
      </c>
      <c r="F52" s="81">
        <v>457.6</v>
      </c>
      <c r="G52" s="12"/>
      <c r="H52" s="12"/>
      <c r="I52" s="12"/>
    </row>
    <row r="53" spans="1:9" ht="20.100000000000001" customHeight="1" x14ac:dyDescent="0.2">
      <c r="A53" s="263"/>
      <c r="B53" s="269"/>
      <c r="C53" s="315"/>
      <c r="D53" s="253"/>
      <c r="E53" s="63">
        <v>933</v>
      </c>
      <c r="F53" s="63">
        <v>517.9</v>
      </c>
      <c r="G53" s="12"/>
      <c r="H53" s="12"/>
      <c r="I53" s="12"/>
    </row>
    <row r="54" spans="1:9" ht="20.100000000000001" customHeight="1" x14ac:dyDescent="0.2">
      <c r="A54" s="262">
        <v>29</v>
      </c>
      <c r="B54" s="268"/>
      <c r="C54" s="240" t="s">
        <v>2</v>
      </c>
      <c r="D54" s="312" t="s">
        <v>71</v>
      </c>
      <c r="E54" s="22">
        <v>346.1</v>
      </c>
      <c r="F54" s="22">
        <v>215.9</v>
      </c>
      <c r="G54" s="12"/>
      <c r="H54" s="12"/>
      <c r="I54" s="12"/>
    </row>
    <row r="55" spans="1:9" ht="12.6" customHeight="1" x14ac:dyDescent="0.2">
      <c r="A55" s="263"/>
      <c r="B55" s="269"/>
      <c r="C55" s="241"/>
      <c r="D55" s="313"/>
      <c r="E55" s="84">
        <v>386.09999999999997</v>
      </c>
      <c r="F55" s="84">
        <v>225.9</v>
      </c>
      <c r="G55" s="12"/>
      <c r="H55" s="12"/>
      <c r="I55" s="12"/>
    </row>
    <row r="56" spans="1:9" ht="12.6" customHeight="1" x14ac:dyDescent="0.2">
      <c r="A56" s="262">
        <v>30</v>
      </c>
      <c r="B56" s="268"/>
      <c r="C56" s="240" t="s">
        <v>15</v>
      </c>
      <c r="D56" s="289" t="s">
        <v>71</v>
      </c>
      <c r="E56" s="22">
        <v>231.7</v>
      </c>
      <c r="F56" s="22">
        <v>130</v>
      </c>
      <c r="G56" s="12"/>
      <c r="H56" s="12"/>
      <c r="I56" s="12"/>
    </row>
    <row r="57" spans="1:9" ht="33" customHeight="1" x14ac:dyDescent="0.2">
      <c r="A57" s="263"/>
      <c r="B57" s="269"/>
      <c r="C57" s="241"/>
      <c r="D57" s="290"/>
      <c r="E57" s="84">
        <v>252.00000000000003</v>
      </c>
      <c r="F57" s="84">
        <v>150</v>
      </c>
      <c r="G57" s="12"/>
      <c r="H57" s="12"/>
      <c r="I57" s="12" t="s">
        <v>279</v>
      </c>
    </row>
    <row r="58" spans="1:9" ht="12.6" customHeight="1" x14ac:dyDescent="0.2">
      <c r="A58" s="262">
        <v>31</v>
      </c>
      <c r="B58" s="268"/>
      <c r="C58" s="240" t="s">
        <v>212</v>
      </c>
      <c r="D58" s="289" t="s">
        <v>71</v>
      </c>
      <c r="E58" s="22">
        <v>246.9</v>
      </c>
      <c r="F58" s="22">
        <v>111.7</v>
      </c>
      <c r="G58" s="12"/>
      <c r="H58" s="12"/>
      <c r="I58" s="12"/>
    </row>
    <row r="59" spans="1:9" ht="12.6" customHeight="1" x14ac:dyDescent="0.2">
      <c r="A59" s="263"/>
      <c r="B59" s="269"/>
      <c r="C59" s="241"/>
      <c r="D59" s="290"/>
      <c r="E59" s="84">
        <v>281.89999999999998</v>
      </c>
      <c r="F59" s="84">
        <v>142</v>
      </c>
      <c r="G59" s="12"/>
      <c r="H59" s="12"/>
      <c r="I59" s="12"/>
    </row>
    <row r="60" spans="1:9" ht="12.6" customHeight="1" x14ac:dyDescent="0.2">
      <c r="A60" s="85">
        <v>32</v>
      </c>
      <c r="B60" s="102"/>
      <c r="C60" s="58" t="s">
        <v>147</v>
      </c>
      <c r="D60" s="112" t="s">
        <v>23</v>
      </c>
      <c r="E60" s="87">
        <v>13</v>
      </c>
      <c r="F60" s="87"/>
      <c r="G60" s="12"/>
      <c r="H60" s="12"/>
      <c r="I60" s="12"/>
    </row>
    <row r="61" spans="1:9" ht="12.6" customHeight="1" x14ac:dyDescent="0.2">
      <c r="A61" s="85">
        <v>33</v>
      </c>
      <c r="B61" s="78" t="s">
        <v>76</v>
      </c>
      <c r="C61" s="146" t="s">
        <v>193</v>
      </c>
      <c r="D61" s="112"/>
      <c r="E61" s="130">
        <v>21.1</v>
      </c>
      <c r="F61" s="130">
        <v>0</v>
      </c>
      <c r="G61" s="12"/>
      <c r="H61" s="12"/>
      <c r="I61" s="12"/>
    </row>
    <row r="62" spans="1:9" ht="12.6" customHeight="1" x14ac:dyDescent="0.2">
      <c r="A62" s="85">
        <v>34</v>
      </c>
      <c r="B62" s="102"/>
      <c r="C62" s="51" t="s">
        <v>112</v>
      </c>
      <c r="D62" s="102" t="s">
        <v>62</v>
      </c>
      <c r="E62" s="20">
        <v>21.1</v>
      </c>
      <c r="F62" s="20"/>
      <c r="G62" s="12"/>
      <c r="H62" s="12"/>
      <c r="I62" s="12"/>
    </row>
    <row r="63" spans="1:9" ht="12.6" customHeight="1" x14ac:dyDescent="0.2">
      <c r="A63" s="262">
        <v>35</v>
      </c>
      <c r="B63" s="312"/>
      <c r="C63" s="227" t="s">
        <v>20</v>
      </c>
      <c r="D63" s="312"/>
      <c r="E63" s="61">
        <v>1869</v>
      </c>
      <c r="F63" s="61">
        <v>469.7</v>
      </c>
      <c r="G63" s="12"/>
      <c r="H63" s="12"/>
      <c r="I63" s="12"/>
    </row>
    <row r="64" spans="1:9" ht="12.6" customHeight="1" x14ac:dyDescent="0.2">
      <c r="A64" s="263"/>
      <c r="B64" s="313"/>
      <c r="C64" s="228"/>
      <c r="D64" s="313"/>
      <c r="E64" s="63">
        <v>1918.1999999999998</v>
      </c>
      <c r="F64" s="63">
        <v>530</v>
      </c>
      <c r="G64" s="12"/>
      <c r="H64" s="12"/>
      <c r="I64" s="12"/>
    </row>
    <row r="65" spans="3:6" x14ac:dyDescent="0.2">
      <c r="E65" s="137"/>
      <c r="F65" s="137"/>
    </row>
    <row r="66" spans="3:6" x14ac:dyDescent="0.2">
      <c r="C66" s="9" t="s">
        <v>226</v>
      </c>
    </row>
    <row r="67" spans="3:6" x14ac:dyDescent="0.2">
      <c r="E67" s="137"/>
      <c r="F67" s="137"/>
    </row>
    <row r="68" spans="3:6" x14ac:dyDescent="0.2">
      <c r="E68" s="147"/>
    </row>
  </sheetData>
  <mergeCells count="87">
    <mergeCell ref="E2:F2"/>
    <mergeCell ref="C1:F1"/>
    <mergeCell ref="B4:F4"/>
    <mergeCell ref="D9:D10"/>
    <mergeCell ref="C9:C10"/>
    <mergeCell ref="B9:B10"/>
    <mergeCell ref="A9:A10"/>
    <mergeCell ref="D12:D13"/>
    <mergeCell ref="C12:C13"/>
    <mergeCell ref="B12:B13"/>
    <mergeCell ref="A12:A13"/>
    <mergeCell ref="A16:A17"/>
    <mergeCell ref="A18:A19"/>
    <mergeCell ref="A20:A21"/>
    <mergeCell ref="A22:A23"/>
    <mergeCell ref="B16:B17"/>
    <mergeCell ref="B18:B19"/>
    <mergeCell ref="B20:B21"/>
    <mergeCell ref="B22:B23"/>
    <mergeCell ref="C16:C17"/>
    <mergeCell ref="C18:C19"/>
    <mergeCell ref="C20:C21"/>
    <mergeCell ref="C22:C23"/>
    <mergeCell ref="D16:D17"/>
    <mergeCell ref="D18:D19"/>
    <mergeCell ref="D20:D21"/>
    <mergeCell ref="D22:D23"/>
    <mergeCell ref="C27:C28"/>
    <mergeCell ref="C29:C30"/>
    <mergeCell ref="C31:C32"/>
    <mergeCell ref="C33:C34"/>
    <mergeCell ref="C35:C36"/>
    <mergeCell ref="A37:A38"/>
    <mergeCell ref="A39:A40"/>
    <mergeCell ref="B27:B28"/>
    <mergeCell ref="B29:B30"/>
    <mergeCell ref="B31:B32"/>
    <mergeCell ref="B33:B34"/>
    <mergeCell ref="B35:B36"/>
    <mergeCell ref="B37:B38"/>
    <mergeCell ref="B39:B40"/>
    <mergeCell ref="A27:A28"/>
    <mergeCell ref="A29:A30"/>
    <mergeCell ref="A31:A32"/>
    <mergeCell ref="A33:A34"/>
    <mergeCell ref="A35:A36"/>
    <mergeCell ref="D27:D28"/>
    <mergeCell ref="D29:D30"/>
    <mergeCell ref="D31:D32"/>
    <mergeCell ref="D33:D34"/>
    <mergeCell ref="D35:D36"/>
    <mergeCell ref="D37:D38"/>
    <mergeCell ref="D39:D40"/>
    <mergeCell ref="C43:C44"/>
    <mergeCell ref="C46:C47"/>
    <mergeCell ref="C50:C51"/>
    <mergeCell ref="D43:D44"/>
    <mergeCell ref="D46:D47"/>
    <mergeCell ref="D50:D51"/>
    <mergeCell ref="C37:C38"/>
    <mergeCell ref="C39:C40"/>
    <mergeCell ref="B43:B44"/>
    <mergeCell ref="A43:A44"/>
    <mergeCell ref="B46:B47"/>
    <mergeCell ref="A46:A47"/>
    <mergeCell ref="B50:B51"/>
    <mergeCell ref="A50:A51"/>
    <mergeCell ref="C52:C53"/>
    <mergeCell ref="B52:B53"/>
    <mergeCell ref="D56:D57"/>
    <mergeCell ref="D58:D59"/>
    <mergeCell ref="A52:A53"/>
    <mergeCell ref="D52:D53"/>
    <mergeCell ref="C54:C55"/>
    <mergeCell ref="D54:D55"/>
    <mergeCell ref="A54:A55"/>
    <mergeCell ref="B54:B55"/>
    <mergeCell ref="D63:D64"/>
    <mergeCell ref="C63:C64"/>
    <mergeCell ref="A63:A64"/>
    <mergeCell ref="B63:B64"/>
    <mergeCell ref="C56:C57"/>
    <mergeCell ref="C58:C59"/>
    <mergeCell ref="A56:A57"/>
    <mergeCell ref="A58:A59"/>
    <mergeCell ref="B56:B57"/>
    <mergeCell ref="B58:B59"/>
  </mergeCells>
  <pageMargins left="0.51181102362204722" right="0" top="0.39370078740157483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4"/>
  <sheetViews>
    <sheetView zoomScaleNormal="100" workbookViewId="0">
      <selection activeCell="C67" sqref="C67:C68"/>
    </sheetView>
  </sheetViews>
  <sheetFormatPr defaultColWidth="9.140625" defaultRowHeight="12.75" x14ac:dyDescent="0.2"/>
  <cols>
    <col min="1" max="1" width="4.85546875" style="9" customWidth="1"/>
    <col min="2" max="2" width="7.140625" style="65" customWidth="1"/>
    <col min="3" max="3" width="50.28515625" style="9" customWidth="1"/>
    <col min="4" max="4" width="10.28515625" style="68" customWidth="1"/>
    <col min="5" max="5" width="8.140625" style="9" customWidth="1"/>
    <col min="6" max="6" width="11.28515625" style="9" customWidth="1"/>
    <col min="7" max="16384" width="9.140625" style="2"/>
  </cols>
  <sheetData>
    <row r="1" spans="1:6" ht="15.75" customHeight="1" x14ac:dyDescent="0.25">
      <c r="C1" s="234" t="s">
        <v>874</v>
      </c>
      <c r="D1" s="234"/>
      <c r="E1" s="234"/>
      <c r="F1" s="234"/>
    </row>
    <row r="2" spans="1:6" ht="15.75" x14ac:dyDescent="0.2">
      <c r="B2" s="68"/>
      <c r="E2" s="298" t="s">
        <v>117</v>
      </c>
      <c r="F2" s="298"/>
    </row>
    <row r="3" spans="1:6" ht="15.75" x14ac:dyDescent="0.2">
      <c r="B3" s="68"/>
      <c r="E3" s="69"/>
      <c r="F3" s="69"/>
    </row>
    <row r="4" spans="1:6" ht="30" customHeight="1" x14ac:dyDescent="0.2">
      <c r="A4" s="299" t="s">
        <v>444</v>
      </c>
      <c r="B4" s="299"/>
      <c r="C4" s="299"/>
      <c r="D4" s="299"/>
      <c r="E4" s="299"/>
      <c r="F4" s="299"/>
    </row>
    <row r="5" spans="1:6" x14ac:dyDescent="0.2">
      <c r="A5" s="70"/>
      <c r="B5" s="70"/>
      <c r="C5" s="70"/>
      <c r="D5" s="70"/>
      <c r="E5" s="70"/>
      <c r="F5" s="70"/>
    </row>
    <row r="6" spans="1:6" x14ac:dyDescent="0.2">
      <c r="B6" s="68"/>
      <c r="E6" s="66"/>
      <c r="F6" s="66" t="s">
        <v>129</v>
      </c>
    </row>
    <row r="7" spans="1:6" ht="46.5" customHeight="1" x14ac:dyDescent="0.2">
      <c r="A7" s="48" t="s">
        <v>118</v>
      </c>
      <c r="B7" s="75" t="s">
        <v>358</v>
      </c>
      <c r="C7" s="48" t="s">
        <v>16</v>
      </c>
      <c r="D7" s="75" t="s">
        <v>55</v>
      </c>
      <c r="E7" s="48" t="s">
        <v>17</v>
      </c>
      <c r="F7" s="48" t="s">
        <v>29</v>
      </c>
    </row>
    <row r="8" spans="1:6" x14ac:dyDescent="0.2">
      <c r="A8" s="129">
        <v>1</v>
      </c>
      <c r="B8" s="78" t="s">
        <v>18</v>
      </c>
      <c r="C8" s="48">
        <v>3</v>
      </c>
      <c r="D8" s="75">
        <v>4</v>
      </c>
      <c r="E8" s="48">
        <v>5</v>
      </c>
      <c r="F8" s="48">
        <v>6</v>
      </c>
    </row>
    <row r="9" spans="1:6" x14ac:dyDescent="0.2">
      <c r="A9" s="312">
        <v>1</v>
      </c>
      <c r="B9" s="268" t="s">
        <v>56</v>
      </c>
      <c r="C9" s="322" t="s">
        <v>57</v>
      </c>
      <c r="D9" s="300"/>
      <c r="E9" s="81">
        <v>988.8</v>
      </c>
      <c r="F9" s="48"/>
    </row>
    <row r="10" spans="1:6" x14ac:dyDescent="0.2">
      <c r="A10" s="313"/>
      <c r="B10" s="269"/>
      <c r="C10" s="323"/>
      <c r="D10" s="301"/>
      <c r="E10" s="82">
        <v>1961.3999999999999</v>
      </c>
      <c r="F10" s="82">
        <v>0</v>
      </c>
    </row>
    <row r="11" spans="1:6" x14ac:dyDescent="0.2">
      <c r="A11" s="312">
        <v>2</v>
      </c>
      <c r="B11" s="268"/>
      <c r="C11" s="244" t="s">
        <v>180</v>
      </c>
      <c r="D11" s="300"/>
      <c r="E11" s="22">
        <v>988.8</v>
      </c>
      <c r="F11" s="82"/>
    </row>
    <row r="12" spans="1:6" x14ac:dyDescent="0.2">
      <c r="A12" s="313"/>
      <c r="B12" s="269"/>
      <c r="C12" s="245"/>
      <c r="D12" s="301"/>
      <c r="E12" s="95">
        <v>1961.3999999999999</v>
      </c>
      <c r="F12" s="98">
        <v>0</v>
      </c>
    </row>
    <row r="13" spans="1:6" ht="25.5" x14ac:dyDescent="0.2">
      <c r="A13" s="148" t="s">
        <v>562</v>
      </c>
      <c r="B13" s="86"/>
      <c r="C13" s="100" t="s">
        <v>149</v>
      </c>
      <c r="D13" s="86" t="s">
        <v>61</v>
      </c>
      <c r="E13" s="98">
        <v>22.4</v>
      </c>
      <c r="F13" s="149"/>
    </row>
    <row r="14" spans="1:6" ht="38.25" x14ac:dyDescent="0.2">
      <c r="A14" s="148" t="s">
        <v>563</v>
      </c>
      <c r="B14" s="86"/>
      <c r="C14" s="100" t="s">
        <v>460</v>
      </c>
      <c r="D14" s="86" t="s">
        <v>58</v>
      </c>
      <c r="E14" s="98">
        <v>426</v>
      </c>
      <c r="F14" s="149"/>
    </row>
    <row r="15" spans="1:6" ht="38.25" x14ac:dyDescent="0.2">
      <c r="A15" s="148" t="s">
        <v>564</v>
      </c>
      <c r="B15" s="86"/>
      <c r="C15" s="100" t="s">
        <v>461</v>
      </c>
      <c r="D15" s="86" t="s">
        <v>58</v>
      </c>
      <c r="E15" s="98">
        <v>532</v>
      </c>
      <c r="F15" s="149"/>
    </row>
    <row r="16" spans="1:6" ht="25.5" x14ac:dyDescent="0.2">
      <c r="A16" s="148" t="s">
        <v>565</v>
      </c>
      <c r="B16" s="86"/>
      <c r="C16" s="150" t="s">
        <v>436</v>
      </c>
      <c r="D16" s="86" t="s">
        <v>58</v>
      </c>
      <c r="E16" s="98">
        <v>8.4</v>
      </c>
      <c r="F16" s="149"/>
    </row>
    <row r="17" spans="1:6" x14ac:dyDescent="0.2">
      <c r="A17" s="347" t="s">
        <v>848</v>
      </c>
      <c r="B17" s="252"/>
      <c r="C17" s="349" t="s">
        <v>846</v>
      </c>
      <c r="D17" s="256" t="s">
        <v>843</v>
      </c>
      <c r="E17" s="22">
        <v>0</v>
      </c>
      <c r="F17" s="22"/>
    </row>
    <row r="18" spans="1:6" x14ac:dyDescent="0.2">
      <c r="A18" s="348"/>
      <c r="B18" s="253"/>
      <c r="C18" s="350"/>
      <c r="D18" s="257"/>
      <c r="E18" s="95">
        <v>840</v>
      </c>
      <c r="F18" s="149"/>
    </row>
    <row r="19" spans="1:6" x14ac:dyDescent="0.2">
      <c r="A19" s="148"/>
      <c r="B19" s="252"/>
      <c r="C19" s="349" t="s">
        <v>844</v>
      </c>
      <c r="D19" s="252" t="s">
        <v>842</v>
      </c>
      <c r="E19" s="22">
        <v>0</v>
      </c>
      <c r="F19" s="22"/>
    </row>
    <row r="20" spans="1:6" x14ac:dyDescent="0.2">
      <c r="A20" s="151" t="s">
        <v>849</v>
      </c>
      <c r="B20" s="253"/>
      <c r="C20" s="350"/>
      <c r="D20" s="253"/>
      <c r="E20" s="95">
        <v>108</v>
      </c>
      <c r="F20" s="149"/>
    </row>
    <row r="21" spans="1:6" x14ac:dyDescent="0.2">
      <c r="A21" s="148"/>
      <c r="B21" s="252"/>
      <c r="C21" s="349" t="s">
        <v>864</v>
      </c>
      <c r="D21" s="252" t="s">
        <v>154</v>
      </c>
      <c r="E21" s="22">
        <v>0</v>
      </c>
      <c r="F21" s="149"/>
    </row>
    <row r="22" spans="1:6" ht="14.25" customHeight="1" x14ac:dyDescent="0.2">
      <c r="A22" s="151" t="s">
        <v>863</v>
      </c>
      <c r="B22" s="253"/>
      <c r="C22" s="350"/>
      <c r="D22" s="253"/>
      <c r="E22" s="98">
        <v>24.6</v>
      </c>
      <c r="F22" s="149"/>
    </row>
    <row r="23" spans="1:6" x14ac:dyDescent="0.2">
      <c r="A23" s="347" t="s">
        <v>566</v>
      </c>
      <c r="B23" s="268" t="s">
        <v>65</v>
      </c>
      <c r="C23" s="314" t="s">
        <v>66</v>
      </c>
      <c r="D23" s="252"/>
      <c r="E23" s="81">
        <v>5.5</v>
      </c>
      <c r="F23" s="81">
        <v>0</v>
      </c>
    </row>
    <row r="24" spans="1:6" x14ac:dyDescent="0.2">
      <c r="A24" s="348"/>
      <c r="B24" s="269"/>
      <c r="C24" s="315"/>
      <c r="D24" s="253"/>
      <c r="E24" s="152">
        <v>55</v>
      </c>
      <c r="F24" s="152">
        <v>0.4</v>
      </c>
    </row>
    <row r="25" spans="1:6" x14ac:dyDescent="0.2">
      <c r="A25" s="148"/>
      <c r="B25" s="268"/>
      <c r="C25" s="244" t="s">
        <v>168</v>
      </c>
      <c r="D25" s="252"/>
      <c r="E25" s="22">
        <v>0</v>
      </c>
      <c r="F25" s="22">
        <v>0</v>
      </c>
    </row>
    <row r="26" spans="1:6" x14ac:dyDescent="0.2">
      <c r="A26" s="151" t="s">
        <v>30</v>
      </c>
      <c r="B26" s="269"/>
      <c r="C26" s="245"/>
      <c r="D26" s="253"/>
      <c r="E26" s="95">
        <v>49.5</v>
      </c>
      <c r="F26" s="95">
        <v>0.4</v>
      </c>
    </row>
    <row r="27" spans="1:6" x14ac:dyDescent="0.2">
      <c r="A27" s="148"/>
      <c r="B27" s="268"/>
      <c r="C27" s="345" t="s">
        <v>845</v>
      </c>
      <c r="D27" s="252" t="s">
        <v>218</v>
      </c>
      <c r="E27" s="22">
        <v>0</v>
      </c>
      <c r="F27" s="22">
        <v>0</v>
      </c>
    </row>
    <row r="28" spans="1:6" x14ac:dyDescent="0.2">
      <c r="A28" s="151" t="s">
        <v>567</v>
      </c>
      <c r="B28" s="269"/>
      <c r="C28" s="346"/>
      <c r="D28" s="253"/>
      <c r="E28" s="95">
        <v>49.5</v>
      </c>
      <c r="F28" s="95">
        <v>0.4</v>
      </c>
    </row>
    <row r="29" spans="1:6" x14ac:dyDescent="0.2">
      <c r="A29" s="153" t="s">
        <v>30</v>
      </c>
      <c r="B29" s="268"/>
      <c r="C29" s="244" t="s">
        <v>180</v>
      </c>
      <c r="D29" s="252"/>
      <c r="E29" s="332">
        <v>5.5</v>
      </c>
      <c r="F29" s="342">
        <v>0</v>
      </c>
    </row>
    <row r="30" spans="1:6" x14ac:dyDescent="0.2">
      <c r="A30" s="151" t="s">
        <v>570</v>
      </c>
      <c r="B30" s="269"/>
      <c r="C30" s="245"/>
      <c r="D30" s="253"/>
      <c r="E30" s="333"/>
      <c r="F30" s="342"/>
    </row>
    <row r="31" spans="1:6" x14ac:dyDescent="0.2">
      <c r="A31" s="153" t="s">
        <v>567</v>
      </c>
      <c r="B31" s="268"/>
      <c r="C31" s="334" t="s">
        <v>194</v>
      </c>
      <c r="D31" s="256" t="s">
        <v>195</v>
      </c>
      <c r="E31" s="332">
        <v>5.5</v>
      </c>
      <c r="F31" s="336"/>
    </row>
    <row r="32" spans="1:6" x14ac:dyDescent="0.2">
      <c r="A32" s="151" t="s">
        <v>850</v>
      </c>
      <c r="B32" s="269"/>
      <c r="C32" s="335"/>
      <c r="D32" s="257"/>
      <c r="E32" s="333"/>
      <c r="F32" s="337"/>
    </row>
    <row r="33" spans="1:6" x14ac:dyDescent="0.2">
      <c r="A33" s="153">
        <v>5</v>
      </c>
      <c r="B33" s="268" t="s">
        <v>21</v>
      </c>
      <c r="C33" s="314" t="s">
        <v>22</v>
      </c>
      <c r="D33" s="256"/>
      <c r="E33" s="81">
        <v>133.20000000000002</v>
      </c>
      <c r="F33" s="81">
        <v>0</v>
      </c>
    </row>
    <row r="34" spans="1:6" x14ac:dyDescent="0.2">
      <c r="A34" s="151" t="s">
        <v>571</v>
      </c>
      <c r="B34" s="269"/>
      <c r="C34" s="315"/>
      <c r="D34" s="257"/>
      <c r="E34" s="152">
        <v>434.4</v>
      </c>
      <c r="F34" s="152">
        <v>217.4</v>
      </c>
    </row>
    <row r="35" spans="1:6" x14ac:dyDescent="0.2">
      <c r="A35" s="153"/>
      <c r="B35" s="268"/>
      <c r="C35" s="240" t="s">
        <v>1</v>
      </c>
      <c r="D35" s="256"/>
      <c r="E35" s="22">
        <v>0</v>
      </c>
      <c r="F35" s="22">
        <v>0</v>
      </c>
    </row>
    <row r="36" spans="1:6" x14ac:dyDescent="0.2">
      <c r="A36" s="151">
        <v>7</v>
      </c>
      <c r="B36" s="269"/>
      <c r="C36" s="241"/>
      <c r="D36" s="257"/>
      <c r="E36" s="95">
        <v>137</v>
      </c>
      <c r="F36" s="95">
        <v>128.5</v>
      </c>
    </row>
    <row r="37" spans="1:6" x14ac:dyDescent="0.2">
      <c r="A37" s="153"/>
      <c r="B37" s="268"/>
      <c r="C37" s="343" t="s">
        <v>837</v>
      </c>
      <c r="D37" s="252" t="s">
        <v>24</v>
      </c>
      <c r="E37" s="22">
        <v>0</v>
      </c>
      <c r="F37" s="22">
        <v>0</v>
      </c>
    </row>
    <row r="38" spans="1:6" x14ac:dyDescent="0.2">
      <c r="A38" s="151" t="s">
        <v>851</v>
      </c>
      <c r="B38" s="269"/>
      <c r="C38" s="344"/>
      <c r="D38" s="253"/>
      <c r="E38" s="95">
        <v>137</v>
      </c>
      <c r="F38" s="95">
        <v>128.5</v>
      </c>
    </row>
    <row r="39" spans="1:6" x14ac:dyDescent="0.2">
      <c r="A39" s="153"/>
      <c r="B39" s="268"/>
      <c r="C39" s="334" t="s">
        <v>838</v>
      </c>
      <c r="D39" s="252"/>
      <c r="E39" s="22">
        <v>0</v>
      </c>
      <c r="F39" s="22">
        <v>0</v>
      </c>
    </row>
    <row r="40" spans="1:6" x14ac:dyDescent="0.2">
      <c r="A40" s="151" t="s">
        <v>601</v>
      </c>
      <c r="B40" s="269"/>
      <c r="C40" s="335"/>
      <c r="D40" s="253"/>
      <c r="E40" s="95">
        <v>122.9</v>
      </c>
      <c r="F40" s="95">
        <v>87.9</v>
      </c>
    </row>
    <row r="41" spans="1:6" x14ac:dyDescent="0.2">
      <c r="A41" s="153"/>
      <c r="B41" s="268"/>
      <c r="C41" s="345" t="s">
        <v>839</v>
      </c>
      <c r="D41" s="252" t="s">
        <v>23</v>
      </c>
      <c r="E41" s="22">
        <v>0</v>
      </c>
      <c r="F41" s="22">
        <v>0</v>
      </c>
    </row>
    <row r="42" spans="1:6" ht="27.75" customHeight="1" x14ac:dyDescent="0.2">
      <c r="A42" s="151" t="s">
        <v>568</v>
      </c>
      <c r="B42" s="269"/>
      <c r="C42" s="346"/>
      <c r="D42" s="253"/>
      <c r="E42" s="95">
        <v>40.200000000000003</v>
      </c>
      <c r="F42" s="95">
        <v>37.700000000000003</v>
      </c>
    </row>
    <row r="43" spans="1:6" x14ac:dyDescent="0.2">
      <c r="A43" s="153"/>
      <c r="B43" s="268"/>
      <c r="C43" s="343" t="s">
        <v>841</v>
      </c>
      <c r="D43" s="252" t="s">
        <v>31</v>
      </c>
      <c r="E43" s="22">
        <v>0</v>
      </c>
      <c r="F43" s="22">
        <v>0</v>
      </c>
    </row>
    <row r="44" spans="1:6" x14ac:dyDescent="0.2">
      <c r="A44" s="151" t="s">
        <v>852</v>
      </c>
      <c r="B44" s="269"/>
      <c r="C44" s="344"/>
      <c r="D44" s="253"/>
      <c r="E44" s="95">
        <v>50</v>
      </c>
      <c r="F44" s="95">
        <v>18</v>
      </c>
    </row>
    <row r="45" spans="1:6" x14ac:dyDescent="0.2">
      <c r="A45" s="153"/>
      <c r="B45" s="268"/>
      <c r="C45" s="343" t="s">
        <v>840</v>
      </c>
      <c r="D45" s="252" t="s">
        <v>23</v>
      </c>
      <c r="E45" s="22">
        <v>0</v>
      </c>
      <c r="F45" s="22">
        <v>0</v>
      </c>
    </row>
    <row r="46" spans="1:6" x14ac:dyDescent="0.2">
      <c r="A46" s="151" t="s">
        <v>853</v>
      </c>
      <c r="B46" s="269"/>
      <c r="C46" s="344"/>
      <c r="D46" s="253"/>
      <c r="E46" s="95">
        <v>32.700000000000003</v>
      </c>
      <c r="F46" s="95">
        <v>32.200000000000003</v>
      </c>
    </row>
    <row r="47" spans="1:6" x14ac:dyDescent="0.2">
      <c r="A47" s="153">
        <v>6</v>
      </c>
      <c r="B47" s="268"/>
      <c r="C47" s="244" t="s">
        <v>180</v>
      </c>
      <c r="D47" s="252"/>
      <c r="E47" s="22">
        <v>133.19999999999999</v>
      </c>
      <c r="F47" s="22">
        <v>0</v>
      </c>
    </row>
    <row r="48" spans="1:6" x14ac:dyDescent="0.2">
      <c r="A48" s="151" t="s">
        <v>854</v>
      </c>
      <c r="B48" s="269"/>
      <c r="C48" s="245"/>
      <c r="D48" s="253"/>
      <c r="E48" s="95">
        <v>174.5</v>
      </c>
      <c r="F48" s="95">
        <v>1</v>
      </c>
    </row>
    <row r="49" spans="1:6" x14ac:dyDescent="0.2">
      <c r="A49" s="153" t="s">
        <v>424</v>
      </c>
      <c r="B49" s="268"/>
      <c r="C49" s="254" t="s">
        <v>150</v>
      </c>
      <c r="D49" s="252" t="s">
        <v>88</v>
      </c>
      <c r="E49" s="332">
        <v>9.8000000000000007</v>
      </c>
      <c r="F49" s="330"/>
    </row>
    <row r="50" spans="1:6" x14ac:dyDescent="0.2">
      <c r="A50" s="151" t="s">
        <v>855</v>
      </c>
      <c r="B50" s="269"/>
      <c r="C50" s="255"/>
      <c r="D50" s="253"/>
      <c r="E50" s="333"/>
      <c r="F50" s="331"/>
    </row>
    <row r="51" spans="1:6" x14ac:dyDescent="0.2">
      <c r="A51" s="153" t="s">
        <v>620</v>
      </c>
      <c r="B51" s="268"/>
      <c r="C51" s="334" t="s">
        <v>617</v>
      </c>
      <c r="D51" s="252"/>
      <c r="E51" s="332">
        <v>123.4</v>
      </c>
      <c r="F51" s="330"/>
    </row>
    <row r="52" spans="1:6" x14ac:dyDescent="0.2">
      <c r="A52" s="151" t="s">
        <v>856</v>
      </c>
      <c r="B52" s="269"/>
      <c r="C52" s="335"/>
      <c r="D52" s="253"/>
      <c r="E52" s="333"/>
      <c r="F52" s="331"/>
    </row>
    <row r="53" spans="1:6" x14ac:dyDescent="0.2">
      <c r="A53" s="153"/>
      <c r="B53" s="268"/>
      <c r="C53" s="334" t="s">
        <v>847</v>
      </c>
      <c r="D53" s="252" t="s">
        <v>789</v>
      </c>
      <c r="E53" s="22">
        <v>0</v>
      </c>
      <c r="F53" s="22">
        <v>0</v>
      </c>
    </row>
    <row r="54" spans="1:6" x14ac:dyDescent="0.2">
      <c r="A54" s="151" t="s">
        <v>857</v>
      </c>
      <c r="B54" s="269"/>
      <c r="C54" s="335"/>
      <c r="D54" s="253"/>
      <c r="E54" s="95">
        <v>41.3</v>
      </c>
      <c r="F54" s="152">
        <v>1</v>
      </c>
    </row>
    <row r="55" spans="1:6" x14ac:dyDescent="0.2">
      <c r="A55" s="153">
        <v>7</v>
      </c>
      <c r="B55" s="268" t="s">
        <v>104</v>
      </c>
      <c r="C55" s="340" t="s">
        <v>105</v>
      </c>
      <c r="D55" s="252"/>
      <c r="E55" s="330">
        <v>250.8</v>
      </c>
      <c r="F55" s="330">
        <v>0</v>
      </c>
    </row>
    <row r="56" spans="1:6" x14ac:dyDescent="0.2">
      <c r="A56" s="151">
        <v>10</v>
      </c>
      <c r="B56" s="269"/>
      <c r="C56" s="341"/>
      <c r="D56" s="253"/>
      <c r="E56" s="331"/>
      <c r="F56" s="331"/>
    </row>
    <row r="57" spans="1:6" x14ac:dyDescent="0.2">
      <c r="A57" s="153">
        <v>8</v>
      </c>
      <c r="B57" s="268"/>
      <c r="C57" s="244" t="s">
        <v>180</v>
      </c>
      <c r="D57" s="252"/>
      <c r="E57" s="332">
        <v>250.8</v>
      </c>
      <c r="F57" s="332">
        <v>0</v>
      </c>
    </row>
    <row r="58" spans="1:6" x14ac:dyDescent="0.2">
      <c r="A58" s="151">
        <v>11</v>
      </c>
      <c r="B58" s="269"/>
      <c r="C58" s="245"/>
      <c r="D58" s="253"/>
      <c r="E58" s="333"/>
      <c r="F58" s="333"/>
    </row>
    <row r="59" spans="1:6" x14ac:dyDescent="0.2">
      <c r="A59" s="153" t="s">
        <v>568</v>
      </c>
      <c r="B59" s="252"/>
      <c r="C59" s="244" t="s">
        <v>600</v>
      </c>
      <c r="D59" s="252" t="s">
        <v>155</v>
      </c>
      <c r="E59" s="332">
        <v>250.8</v>
      </c>
      <c r="F59" s="336"/>
    </row>
    <row r="60" spans="1:6" x14ac:dyDescent="0.2">
      <c r="A60" s="151" t="s">
        <v>34</v>
      </c>
      <c r="B60" s="253"/>
      <c r="C60" s="245"/>
      <c r="D60" s="253"/>
      <c r="E60" s="333"/>
      <c r="F60" s="337"/>
    </row>
    <row r="61" spans="1:6" x14ac:dyDescent="0.2">
      <c r="A61" s="153">
        <v>9</v>
      </c>
      <c r="B61" s="268" t="s">
        <v>84</v>
      </c>
      <c r="C61" s="338" t="s">
        <v>85</v>
      </c>
      <c r="D61" s="252"/>
      <c r="E61" s="330">
        <v>168.9</v>
      </c>
      <c r="F61" s="330">
        <v>0</v>
      </c>
    </row>
    <row r="62" spans="1:6" x14ac:dyDescent="0.2">
      <c r="A62" s="151">
        <v>12</v>
      </c>
      <c r="B62" s="269"/>
      <c r="C62" s="339"/>
      <c r="D62" s="253"/>
      <c r="E62" s="331"/>
      <c r="F62" s="331"/>
    </row>
    <row r="63" spans="1:6" x14ac:dyDescent="0.2">
      <c r="A63" s="153">
        <v>10</v>
      </c>
      <c r="B63" s="268"/>
      <c r="C63" s="244" t="s">
        <v>180</v>
      </c>
      <c r="D63" s="252"/>
      <c r="E63" s="332">
        <v>168.9</v>
      </c>
      <c r="F63" s="332">
        <v>0</v>
      </c>
    </row>
    <row r="64" spans="1:6" ht="12.6" customHeight="1" x14ac:dyDescent="0.2">
      <c r="A64" s="151">
        <v>13</v>
      </c>
      <c r="B64" s="269"/>
      <c r="C64" s="245"/>
      <c r="D64" s="253"/>
      <c r="E64" s="333"/>
      <c r="F64" s="333"/>
    </row>
    <row r="65" spans="1:6" ht="12.6" customHeight="1" x14ac:dyDescent="0.2">
      <c r="A65" s="153" t="s">
        <v>569</v>
      </c>
      <c r="B65" s="268"/>
      <c r="C65" s="244" t="s">
        <v>289</v>
      </c>
      <c r="D65" s="256" t="s">
        <v>292</v>
      </c>
      <c r="E65" s="332">
        <v>75</v>
      </c>
      <c r="F65" s="336"/>
    </row>
    <row r="66" spans="1:6" x14ac:dyDescent="0.2">
      <c r="A66" s="151" t="s">
        <v>290</v>
      </c>
      <c r="B66" s="269"/>
      <c r="C66" s="245"/>
      <c r="D66" s="257"/>
      <c r="E66" s="333"/>
      <c r="F66" s="337"/>
    </row>
    <row r="67" spans="1:6" x14ac:dyDescent="0.2">
      <c r="A67" s="153" t="s">
        <v>621</v>
      </c>
      <c r="B67" s="268"/>
      <c r="C67" s="244" t="s">
        <v>598</v>
      </c>
      <c r="D67" s="256" t="s">
        <v>599</v>
      </c>
      <c r="E67" s="332">
        <v>35.200000000000003</v>
      </c>
      <c r="F67" s="336"/>
    </row>
    <row r="68" spans="1:6" x14ac:dyDescent="0.2">
      <c r="A68" s="151" t="s">
        <v>393</v>
      </c>
      <c r="B68" s="269"/>
      <c r="C68" s="245"/>
      <c r="D68" s="257"/>
      <c r="E68" s="333"/>
      <c r="F68" s="337"/>
    </row>
    <row r="69" spans="1:6" x14ac:dyDescent="0.2">
      <c r="A69" s="153" t="s">
        <v>865</v>
      </c>
      <c r="B69" s="268"/>
      <c r="C69" s="244" t="s">
        <v>791</v>
      </c>
      <c r="D69" s="256" t="s">
        <v>792</v>
      </c>
      <c r="E69" s="332">
        <v>58.7</v>
      </c>
      <c r="F69" s="336"/>
    </row>
    <row r="70" spans="1:6" x14ac:dyDescent="0.2">
      <c r="A70" s="151" t="s">
        <v>394</v>
      </c>
      <c r="B70" s="269"/>
      <c r="C70" s="245"/>
      <c r="D70" s="257"/>
      <c r="E70" s="333"/>
      <c r="F70" s="337"/>
    </row>
    <row r="71" spans="1:6" x14ac:dyDescent="0.2">
      <c r="A71" s="153">
        <v>11</v>
      </c>
      <c r="B71" s="268" t="s">
        <v>89</v>
      </c>
      <c r="C71" s="314" t="s">
        <v>90</v>
      </c>
      <c r="D71" s="256"/>
      <c r="E71" s="330">
        <v>317.40000000000003</v>
      </c>
      <c r="F71" s="330">
        <v>0</v>
      </c>
    </row>
    <row r="72" spans="1:6" x14ac:dyDescent="0.2">
      <c r="A72" s="151">
        <v>14</v>
      </c>
      <c r="B72" s="269"/>
      <c r="C72" s="315"/>
      <c r="D72" s="257"/>
      <c r="E72" s="331"/>
      <c r="F72" s="331"/>
    </row>
    <row r="73" spans="1:6" x14ac:dyDescent="0.2">
      <c r="A73" s="153">
        <v>12</v>
      </c>
      <c r="B73" s="268"/>
      <c r="C73" s="244" t="s">
        <v>180</v>
      </c>
      <c r="D73" s="252"/>
      <c r="E73" s="332">
        <v>317.40000000000003</v>
      </c>
      <c r="F73" s="332">
        <v>0</v>
      </c>
    </row>
    <row r="74" spans="1:6" x14ac:dyDescent="0.2">
      <c r="A74" s="151">
        <v>15</v>
      </c>
      <c r="B74" s="269"/>
      <c r="C74" s="245"/>
      <c r="D74" s="253"/>
      <c r="E74" s="333"/>
      <c r="F74" s="333"/>
    </row>
    <row r="75" spans="1:6" x14ac:dyDescent="0.2">
      <c r="A75" s="153" t="s">
        <v>866</v>
      </c>
      <c r="B75" s="268"/>
      <c r="C75" s="334" t="s">
        <v>151</v>
      </c>
      <c r="D75" s="252" t="s">
        <v>92</v>
      </c>
      <c r="E75" s="332">
        <v>307.40000000000003</v>
      </c>
      <c r="F75" s="336"/>
    </row>
    <row r="76" spans="1:6" x14ac:dyDescent="0.2">
      <c r="A76" s="151" t="s">
        <v>176</v>
      </c>
      <c r="B76" s="269"/>
      <c r="C76" s="335"/>
      <c r="D76" s="253"/>
      <c r="E76" s="333"/>
      <c r="F76" s="337"/>
    </row>
    <row r="77" spans="1:6" ht="18" customHeight="1" x14ac:dyDescent="0.2">
      <c r="A77" s="153" t="s">
        <v>867</v>
      </c>
      <c r="B77" s="268"/>
      <c r="C77" s="334" t="s">
        <v>189</v>
      </c>
      <c r="D77" s="252" t="s">
        <v>143</v>
      </c>
      <c r="E77" s="332">
        <v>10</v>
      </c>
      <c r="F77" s="336"/>
    </row>
    <row r="78" spans="1:6" ht="18" customHeight="1" x14ac:dyDescent="0.2">
      <c r="A78" s="151" t="s">
        <v>858</v>
      </c>
      <c r="B78" s="269"/>
      <c r="C78" s="335"/>
      <c r="D78" s="253"/>
      <c r="E78" s="333"/>
      <c r="F78" s="337"/>
    </row>
    <row r="79" spans="1:6" x14ac:dyDescent="0.2">
      <c r="A79" s="153">
        <v>13</v>
      </c>
      <c r="B79" s="268" t="s">
        <v>32</v>
      </c>
      <c r="C79" s="314" t="s">
        <v>33</v>
      </c>
      <c r="D79" s="252"/>
      <c r="E79" s="330">
        <v>76</v>
      </c>
      <c r="F79" s="330">
        <v>0</v>
      </c>
    </row>
    <row r="80" spans="1:6" x14ac:dyDescent="0.2">
      <c r="A80" s="151" t="s">
        <v>859</v>
      </c>
      <c r="B80" s="269"/>
      <c r="C80" s="315"/>
      <c r="D80" s="253"/>
      <c r="E80" s="331"/>
      <c r="F80" s="331"/>
    </row>
    <row r="81" spans="1:6" x14ac:dyDescent="0.2">
      <c r="A81" s="153">
        <v>14</v>
      </c>
      <c r="B81" s="268"/>
      <c r="C81" s="244" t="s">
        <v>180</v>
      </c>
      <c r="D81" s="252"/>
      <c r="E81" s="332">
        <v>76</v>
      </c>
      <c r="F81" s="332">
        <v>0</v>
      </c>
    </row>
    <row r="82" spans="1:6" x14ac:dyDescent="0.2">
      <c r="A82" s="151" t="s">
        <v>860</v>
      </c>
      <c r="B82" s="269"/>
      <c r="C82" s="245"/>
      <c r="D82" s="253"/>
      <c r="E82" s="333"/>
      <c r="F82" s="333"/>
    </row>
    <row r="83" spans="1:6" x14ac:dyDescent="0.2">
      <c r="A83" s="153" t="s">
        <v>868</v>
      </c>
      <c r="B83" s="252"/>
      <c r="C83" s="334" t="s">
        <v>489</v>
      </c>
      <c r="D83" s="256" t="s">
        <v>144</v>
      </c>
      <c r="E83" s="332">
        <v>76</v>
      </c>
      <c r="F83" s="332"/>
    </row>
    <row r="84" spans="1:6" x14ac:dyDescent="0.2">
      <c r="A84" s="151" t="s">
        <v>861</v>
      </c>
      <c r="B84" s="253"/>
      <c r="C84" s="335"/>
      <c r="D84" s="257"/>
      <c r="E84" s="333"/>
      <c r="F84" s="333"/>
    </row>
    <row r="85" spans="1:6" x14ac:dyDescent="0.2">
      <c r="A85" s="153">
        <v>15</v>
      </c>
      <c r="B85" s="252"/>
      <c r="C85" s="227" t="s">
        <v>20</v>
      </c>
      <c r="D85" s="256"/>
      <c r="E85" s="61">
        <v>1940.6</v>
      </c>
      <c r="F85" s="61">
        <v>0</v>
      </c>
    </row>
    <row r="86" spans="1:6" ht="15.75" customHeight="1" x14ac:dyDescent="0.2">
      <c r="A86" s="151" t="s">
        <v>869</v>
      </c>
      <c r="B86" s="253"/>
      <c r="C86" s="228"/>
      <c r="D86" s="257"/>
      <c r="E86" s="63">
        <v>3263.9</v>
      </c>
      <c r="F86" s="63">
        <v>217.8</v>
      </c>
    </row>
    <row r="87" spans="1:6" x14ac:dyDescent="0.2">
      <c r="C87" s="9" t="s">
        <v>108</v>
      </c>
      <c r="E87" s="141"/>
      <c r="F87" s="141"/>
    </row>
    <row r="88" spans="1:6" x14ac:dyDescent="0.2">
      <c r="D88" s="67"/>
      <c r="E88" s="141"/>
      <c r="F88" s="141"/>
    </row>
    <row r="89" spans="1:6" x14ac:dyDescent="0.2">
      <c r="C89" s="47"/>
      <c r="E89" s="141"/>
      <c r="F89" s="141"/>
    </row>
    <row r="90" spans="1:6" x14ac:dyDescent="0.2">
      <c r="F90" s="141"/>
    </row>
    <row r="91" spans="1:6" x14ac:dyDescent="0.2">
      <c r="C91" s="66"/>
      <c r="E91" s="141"/>
      <c r="F91" s="141"/>
    </row>
    <row r="92" spans="1:6" x14ac:dyDescent="0.2">
      <c r="C92" s="66"/>
    </row>
    <row r="93" spans="1:6" x14ac:dyDescent="0.2">
      <c r="C93" s="66"/>
    </row>
    <row r="94" spans="1:6" x14ac:dyDescent="0.2">
      <c r="C94" s="66"/>
      <c r="E94" s="141"/>
      <c r="F94" s="141"/>
    </row>
    <row r="95" spans="1:6" x14ac:dyDescent="0.2">
      <c r="C95" s="66"/>
      <c r="E95" s="141"/>
      <c r="F95" s="141"/>
    </row>
    <row r="96" spans="1:6" x14ac:dyDescent="0.2">
      <c r="C96" s="155"/>
      <c r="D96" s="9"/>
      <c r="E96" s="141"/>
      <c r="F96" s="141"/>
    </row>
    <row r="97" spans="3:4" x14ac:dyDescent="0.2">
      <c r="C97" s="156"/>
      <c r="D97" s="141"/>
    </row>
    <row r="98" spans="3:4" x14ac:dyDescent="0.2">
      <c r="C98" s="66"/>
      <c r="D98" s="141"/>
    </row>
    <row r="99" spans="3:4" x14ac:dyDescent="0.2">
      <c r="C99" s="66"/>
      <c r="D99" s="157"/>
    </row>
    <row r="100" spans="3:4" x14ac:dyDescent="0.2">
      <c r="C100" s="66"/>
    </row>
    <row r="101" spans="3:4" x14ac:dyDescent="0.2">
      <c r="C101" s="66"/>
    </row>
    <row r="102" spans="3:4" x14ac:dyDescent="0.2">
      <c r="D102" s="9"/>
    </row>
    <row r="104" spans="3:4" x14ac:dyDescent="0.2">
      <c r="C104" s="66"/>
    </row>
  </sheetData>
  <mergeCells count="156">
    <mergeCell ref="C1:F1"/>
    <mergeCell ref="E2:F2"/>
    <mergeCell ref="A4:F4"/>
    <mergeCell ref="A17:A18"/>
    <mergeCell ref="D17:D18"/>
    <mergeCell ref="D19:D20"/>
    <mergeCell ref="C23:C24"/>
    <mergeCell ref="A23:A24"/>
    <mergeCell ref="D9:D10"/>
    <mergeCell ref="D11:D12"/>
    <mergeCell ref="C17:C18"/>
    <mergeCell ref="C19:C20"/>
    <mergeCell ref="B17:B18"/>
    <mergeCell ref="B19:B20"/>
    <mergeCell ref="C9:C10"/>
    <mergeCell ref="B9:B10"/>
    <mergeCell ref="A9:A10"/>
    <mergeCell ref="A11:A12"/>
    <mergeCell ref="B11:B12"/>
    <mergeCell ref="C11:C12"/>
    <mergeCell ref="C21:C22"/>
    <mergeCell ref="B21:B22"/>
    <mergeCell ref="D21:D22"/>
    <mergeCell ref="C39:C40"/>
    <mergeCell ref="C41:C42"/>
    <mergeCell ref="D23:D24"/>
    <mergeCell ref="D25:D26"/>
    <mergeCell ref="D27:D28"/>
    <mergeCell ref="C25:C26"/>
    <mergeCell ref="C27:C28"/>
    <mergeCell ref="B23:B24"/>
    <mergeCell ref="B25:B26"/>
    <mergeCell ref="B27:B28"/>
    <mergeCell ref="C29:C30"/>
    <mergeCell ref="D29:D30"/>
    <mergeCell ref="D33:D34"/>
    <mergeCell ref="D35:D36"/>
    <mergeCell ref="D37:D38"/>
    <mergeCell ref="D39:D40"/>
    <mergeCell ref="D41:D42"/>
    <mergeCell ref="B57:B58"/>
    <mergeCell ref="B59:B60"/>
    <mergeCell ref="C57:C58"/>
    <mergeCell ref="C59:C60"/>
    <mergeCell ref="D43:D44"/>
    <mergeCell ref="D45:D46"/>
    <mergeCell ref="C53:C54"/>
    <mergeCell ref="B53:B54"/>
    <mergeCell ref="D53:D54"/>
    <mergeCell ref="D47:D48"/>
    <mergeCell ref="C47:C48"/>
    <mergeCell ref="B47:B48"/>
    <mergeCell ref="E29:E30"/>
    <mergeCell ref="F29:F30"/>
    <mergeCell ref="B29:B30"/>
    <mergeCell ref="B31:B32"/>
    <mergeCell ref="C31:C32"/>
    <mergeCell ref="D31:D32"/>
    <mergeCell ref="E31:E32"/>
    <mergeCell ref="F31:F32"/>
    <mergeCell ref="B85:B86"/>
    <mergeCell ref="C85:C86"/>
    <mergeCell ref="D85:D86"/>
    <mergeCell ref="B61:B62"/>
    <mergeCell ref="C43:C44"/>
    <mergeCell ref="C45:C46"/>
    <mergeCell ref="B33:B34"/>
    <mergeCell ref="B35:B36"/>
    <mergeCell ref="B37:B38"/>
    <mergeCell ref="B39:B40"/>
    <mergeCell ref="B41:B42"/>
    <mergeCell ref="B43:B44"/>
    <mergeCell ref="B45:B46"/>
    <mergeCell ref="C33:C34"/>
    <mergeCell ref="C35:C36"/>
    <mergeCell ref="C37:C38"/>
    <mergeCell ref="E55:E56"/>
    <mergeCell ref="F55:F56"/>
    <mergeCell ref="C49:C50"/>
    <mergeCell ref="B49:B50"/>
    <mergeCell ref="B51:B52"/>
    <mergeCell ref="C51:C52"/>
    <mergeCell ref="D49:D50"/>
    <mergeCell ref="D51:D52"/>
    <mergeCell ref="E49:E50"/>
    <mergeCell ref="E51:E52"/>
    <mergeCell ref="F49:F50"/>
    <mergeCell ref="F51:F52"/>
    <mergeCell ref="B55:B56"/>
    <mergeCell ref="C55:C56"/>
    <mergeCell ref="D55:D56"/>
    <mergeCell ref="F57:F58"/>
    <mergeCell ref="F59:F60"/>
    <mergeCell ref="F61:F62"/>
    <mergeCell ref="F63:F64"/>
    <mergeCell ref="F65:F66"/>
    <mergeCell ref="C61:C62"/>
    <mergeCell ref="D57:D58"/>
    <mergeCell ref="D59:D60"/>
    <mergeCell ref="D61:D62"/>
    <mergeCell ref="E57:E58"/>
    <mergeCell ref="E59:E60"/>
    <mergeCell ref="E61:E62"/>
    <mergeCell ref="E77:E78"/>
    <mergeCell ref="F75:F76"/>
    <mergeCell ref="F77:F78"/>
    <mergeCell ref="D63:D64"/>
    <mergeCell ref="D65:D66"/>
    <mergeCell ref="D67:D68"/>
    <mergeCell ref="D69:D70"/>
    <mergeCell ref="D71:D72"/>
    <mergeCell ref="D73:D74"/>
    <mergeCell ref="D75:D76"/>
    <mergeCell ref="D77:D78"/>
    <mergeCell ref="F71:F72"/>
    <mergeCell ref="E71:E72"/>
    <mergeCell ref="E73:E74"/>
    <mergeCell ref="F73:F74"/>
    <mergeCell ref="E75:E76"/>
    <mergeCell ref="F67:F68"/>
    <mergeCell ref="F69:F70"/>
    <mergeCell ref="E63:E64"/>
    <mergeCell ref="E65:E66"/>
    <mergeCell ref="E67:E68"/>
    <mergeCell ref="E69:E70"/>
    <mergeCell ref="C73:C74"/>
    <mergeCell ref="C75:C76"/>
    <mergeCell ref="C77:C78"/>
    <mergeCell ref="B63:B64"/>
    <mergeCell ref="B65:B66"/>
    <mergeCell ref="B67:B68"/>
    <mergeCell ref="B69:B70"/>
    <mergeCell ref="B73:B74"/>
    <mergeCell ref="B75:B76"/>
    <mergeCell ref="B77:B78"/>
    <mergeCell ref="C63:C64"/>
    <mergeCell ref="C65:C66"/>
    <mergeCell ref="C67:C68"/>
    <mergeCell ref="C69:C70"/>
    <mergeCell ref="C71:C72"/>
    <mergeCell ref="B71:B72"/>
    <mergeCell ref="B81:B82"/>
    <mergeCell ref="B83:B84"/>
    <mergeCell ref="E79:E80"/>
    <mergeCell ref="F79:F80"/>
    <mergeCell ref="E81:E82"/>
    <mergeCell ref="F81:F82"/>
    <mergeCell ref="E83:E84"/>
    <mergeCell ref="F83:F84"/>
    <mergeCell ref="C79:C80"/>
    <mergeCell ref="C81:C82"/>
    <mergeCell ref="C83:C84"/>
    <mergeCell ref="D79:D80"/>
    <mergeCell ref="D81:D82"/>
    <mergeCell ref="D83:D84"/>
    <mergeCell ref="B79:B80"/>
  </mergeCells>
  <phoneticPr fontId="5" type="noConversion"/>
  <pageMargins left="0.70866141732283472" right="0" top="0.74803149606299213" bottom="0.59055118110236227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6"/>
  <sheetViews>
    <sheetView zoomScaleNormal="100" workbookViewId="0">
      <selection activeCell="F8" sqref="F8"/>
    </sheetView>
  </sheetViews>
  <sheetFormatPr defaultColWidth="9.140625" defaultRowHeight="12.75" x14ac:dyDescent="0.2"/>
  <cols>
    <col min="1" max="1" width="3.85546875" style="9" customWidth="1"/>
    <col min="2" max="2" width="7.28515625" style="68" customWidth="1"/>
    <col min="3" max="3" width="55.140625" style="154" customWidth="1"/>
    <col min="4" max="4" width="10.28515625" style="158" customWidth="1"/>
    <col min="5" max="6" width="7.7109375" style="66" customWidth="1"/>
    <col min="7" max="16384" width="9.140625" style="2"/>
  </cols>
  <sheetData>
    <row r="1" spans="1:6" ht="15.75" x14ac:dyDescent="0.25">
      <c r="C1" s="234" t="s">
        <v>875</v>
      </c>
      <c r="D1" s="234"/>
      <c r="E1" s="234"/>
      <c r="F1" s="234"/>
    </row>
    <row r="2" spans="1:6" ht="15.75" x14ac:dyDescent="0.25">
      <c r="C2" s="45"/>
      <c r="D2" s="45"/>
      <c r="E2" s="298" t="s">
        <v>227</v>
      </c>
      <c r="F2" s="298"/>
    </row>
    <row r="3" spans="1:6" ht="12" customHeight="1" x14ac:dyDescent="0.2">
      <c r="C3" s="67"/>
      <c r="D3" s="67"/>
      <c r="E3" s="67"/>
      <c r="F3" s="67"/>
    </row>
    <row r="4" spans="1:6" ht="25.5" customHeight="1" x14ac:dyDescent="0.2">
      <c r="A4" s="299" t="s">
        <v>443</v>
      </c>
      <c r="B4" s="299"/>
      <c r="C4" s="299"/>
      <c r="D4" s="299"/>
      <c r="E4" s="299"/>
      <c r="F4" s="299"/>
    </row>
    <row r="5" spans="1:6" x14ac:dyDescent="0.2">
      <c r="A5" s="70"/>
      <c r="B5" s="70"/>
      <c r="C5" s="70"/>
      <c r="D5" s="70"/>
      <c r="E5" s="70"/>
      <c r="F5" s="70"/>
    </row>
    <row r="6" spans="1:6" x14ac:dyDescent="0.2">
      <c r="F6" s="73" t="s">
        <v>129</v>
      </c>
    </row>
    <row r="7" spans="1:6" ht="51.75" customHeight="1" x14ac:dyDescent="0.2">
      <c r="A7" s="48" t="s">
        <v>118</v>
      </c>
      <c r="B7" s="75" t="s">
        <v>358</v>
      </c>
      <c r="C7" s="48" t="s">
        <v>16</v>
      </c>
      <c r="D7" s="75" t="s">
        <v>55</v>
      </c>
      <c r="E7" s="48" t="s">
        <v>17</v>
      </c>
      <c r="F7" s="48" t="s">
        <v>29</v>
      </c>
    </row>
    <row r="8" spans="1:6" s="65" customFormat="1" ht="12" customHeight="1" x14ac:dyDescent="0.2">
      <c r="A8" s="129">
        <v>1</v>
      </c>
      <c r="B8" s="78" t="s">
        <v>18</v>
      </c>
      <c r="C8" s="48">
        <v>3</v>
      </c>
      <c r="D8" s="75">
        <v>4</v>
      </c>
      <c r="E8" s="48">
        <v>5</v>
      </c>
      <c r="F8" s="48">
        <v>6</v>
      </c>
    </row>
    <row r="9" spans="1:6" s="65" customFormat="1" ht="12" customHeight="1" x14ac:dyDescent="0.2">
      <c r="A9" s="262">
        <v>1</v>
      </c>
      <c r="B9" s="300" t="s">
        <v>65</v>
      </c>
      <c r="C9" s="322" t="s">
        <v>66</v>
      </c>
      <c r="D9" s="300"/>
      <c r="E9" s="48"/>
      <c r="F9" s="62">
        <v>375.1</v>
      </c>
    </row>
    <row r="10" spans="1:6" s="65" customFormat="1" x14ac:dyDescent="0.2">
      <c r="A10" s="263"/>
      <c r="B10" s="301"/>
      <c r="C10" s="323"/>
      <c r="D10" s="301"/>
      <c r="E10" s="63">
        <v>506.59999999999997</v>
      </c>
      <c r="F10" s="63">
        <v>372.40000000000003</v>
      </c>
    </row>
    <row r="11" spans="1:6" s="65" customFormat="1" x14ac:dyDescent="0.2">
      <c r="A11" s="262">
        <v>2</v>
      </c>
      <c r="B11" s="256" t="s">
        <v>228</v>
      </c>
      <c r="C11" s="353" t="s">
        <v>427</v>
      </c>
      <c r="D11" s="256" t="s">
        <v>218</v>
      </c>
      <c r="E11" s="63"/>
      <c r="F11" s="22">
        <v>348.3</v>
      </c>
    </row>
    <row r="12" spans="1:6" s="65" customFormat="1" ht="13.5" x14ac:dyDescent="0.2">
      <c r="A12" s="263"/>
      <c r="B12" s="257"/>
      <c r="C12" s="354"/>
      <c r="D12" s="257"/>
      <c r="E12" s="159">
        <v>416.4</v>
      </c>
      <c r="F12" s="160">
        <v>345.6</v>
      </c>
    </row>
    <row r="13" spans="1:6" s="65" customFormat="1" ht="14.25" customHeight="1" x14ac:dyDescent="0.2">
      <c r="A13" s="262">
        <v>3</v>
      </c>
      <c r="B13" s="256"/>
      <c r="C13" s="254" t="s">
        <v>213</v>
      </c>
      <c r="D13" s="256"/>
      <c r="E13" s="159"/>
      <c r="F13" s="22">
        <v>348.3</v>
      </c>
    </row>
    <row r="14" spans="1:6" s="65" customFormat="1" ht="12.6" customHeight="1" x14ac:dyDescent="0.2">
      <c r="A14" s="263"/>
      <c r="B14" s="257"/>
      <c r="C14" s="255"/>
      <c r="D14" s="257"/>
      <c r="E14" s="52">
        <v>416.4</v>
      </c>
      <c r="F14" s="53">
        <v>345.6</v>
      </c>
    </row>
    <row r="15" spans="1:6" s="65" customFormat="1" ht="25.5" x14ac:dyDescent="0.2">
      <c r="A15" s="85">
        <v>4</v>
      </c>
      <c r="B15" s="97" t="s">
        <v>229</v>
      </c>
      <c r="C15" s="161" t="s">
        <v>583</v>
      </c>
      <c r="D15" s="97" t="s">
        <v>218</v>
      </c>
      <c r="E15" s="159">
        <v>88.4</v>
      </c>
      <c r="F15" s="159">
        <v>25</v>
      </c>
    </row>
    <row r="16" spans="1:6" s="65" customFormat="1" ht="12.6" customHeight="1" x14ac:dyDescent="0.2">
      <c r="A16" s="85">
        <v>5</v>
      </c>
      <c r="B16" s="97"/>
      <c r="C16" s="162" t="s">
        <v>213</v>
      </c>
      <c r="D16" s="75"/>
      <c r="E16" s="52">
        <v>88.4</v>
      </c>
      <c r="F16" s="52">
        <v>25</v>
      </c>
    </row>
    <row r="17" spans="1:6" s="65" customFormat="1" ht="12.6" customHeight="1" x14ac:dyDescent="0.2">
      <c r="A17" s="85">
        <v>6</v>
      </c>
      <c r="B17" s="97" t="s">
        <v>230</v>
      </c>
      <c r="C17" s="161" t="s">
        <v>231</v>
      </c>
      <c r="D17" s="97" t="s">
        <v>69</v>
      </c>
      <c r="E17" s="159">
        <v>1.8</v>
      </c>
      <c r="F17" s="159">
        <v>1.8</v>
      </c>
    </row>
    <row r="18" spans="1:6" s="65" customFormat="1" ht="12.6" customHeight="1" x14ac:dyDescent="0.2">
      <c r="A18" s="85">
        <v>7</v>
      </c>
      <c r="B18" s="75"/>
      <c r="C18" s="163" t="s">
        <v>3</v>
      </c>
      <c r="D18" s="75"/>
      <c r="E18" s="52">
        <v>1.8</v>
      </c>
      <c r="F18" s="52">
        <v>1.8</v>
      </c>
    </row>
    <row r="19" spans="1:6" s="65" customFormat="1" ht="12.6" customHeight="1" x14ac:dyDescent="0.2">
      <c r="A19" s="262">
        <v>8</v>
      </c>
      <c r="B19" s="268" t="s">
        <v>21</v>
      </c>
      <c r="C19" s="314" t="s">
        <v>22</v>
      </c>
      <c r="D19" s="300"/>
      <c r="E19" s="62">
        <v>3279.2999999999997</v>
      </c>
      <c r="F19" s="62">
        <v>1521.7000000000003</v>
      </c>
    </row>
    <row r="20" spans="1:6" x14ac:dyDescent="0.2">
      <c r="A20" s="263"/>
      <c r="B20" s="269"/>
      <c r="C20" s="315"/>
      <c r="D20" s="301"/>
      <c r="E20" s="63">
        <v>3679.7</v>
      </c>
      <c r="F20" s="63">
        <v>1903.1000000000004</v>
      </c>
    </row>
    <row r="21" spans="1:6" ht="18" customHeight="1" x14ac:dyDescent="0.2">
      <c r="A21" s="262">
        <v>9</v>
      </c>
      <c r="B21" s="252" t="s">
        <v>232</v>
      </c>
      <c r="C21" s="353" t="s">
        <v>233</v>
      </c>
      <c r="D21" s="312" t="s">
        <v>24</v>
      </c>
      <c r="E21" s="164">
        <v>721.9</v>
      </c>
      <c r="F21" s="164">
        <v>375.9</v>
      </c>
    </row>
    <row r="22" spans="1:6" ht="13.5" x14ac:dyDescent="0.2">
      <c r="A22" s="263"/>
      <c r="B22" s="253"/>
      <c r="C22" s="354"/>
      <c r="D22" s="313"/>
      <c r="E22" s="165">
        <v>1176.3000000000002</v>
      </c>
      <c r="F22" s="165">
        <v>759.8</v>
      </c>
    </row>
    <row r="23" spans="1:6" x14ac:dyDescent="0.2">
      <c r="A23" s="262">
        <v>10</v>
      </c>
      <c r="B23" s="252"/>
      <c r="C23" s="244" t="s">
        <v>1</v>
      </c>
      <c r="D23" s="312"/>
      <c r="E23" s="22">
        <v>212</v>
      </c>
      <c r="F23" s="22">
        <v>208.7</v>
      </c>
    </row>
    <row r="24" spans="1:6" x14ac:dyDescent="0.2">
      <c r="A24" s="263"/>
      <c r="B24" s="253"/>
      <c r="C24" s="245"/>
      <c r="D24" s="313"/>
      <c r="E24" s="84">
        <v>427.1</v>
      </c>
      <c r="F24" s="84">
        <v>417</v>
      </c>
    </row>
    <row r="25" spans="1:6" ht="12.6" customHeight="1" x14ac:dyDescent="0.2">
      <c r="A25" s="262">
        <v>11</v>
      </c>
      <c r="B25" s="252"/>
      <c r="C25" s="254" t="s">
        <v>2</v>
      </c>
      <c r="D25" s="312"/>
      <c r="E25" s="22">
        <v>80</v>
      </c>
      <c r="F25" s="22">
        <v>78.8</v>
      </c>
    </row>
    <row r="26" spans="1:6" ht="12.6" customHeight="1" x14ac:dyDescent="0.2">
      <c r="A26" s="263"/>
      <c r="B26" s="253"/>
      <c r="C26" s="255"/>
      <c r="D26" s="313"/>
      <c r="E26" s="84">
        <v>172.6</v>
      </c>
      <c r="F26" s="84">
        <v>128.80000000000001</v>
      </c>
    </row>
    <row r="27" spans="1:6" ht="12.6" customHeight="1" x14ac:dyDescent="0.2">
      <c r="A27" s="262">
        <v>12</v>
      </c>
      <c r="B27" s="252"/>
      <c r="C27" s="254" t="s">
        <v>15</v>
      </c>
      <c r="D27" s="312"/>
      <c r="E27" s="22">
        <v>51</v>
      </c>
      <c r="F27" s="22">
        <v>31</v>
      </c>
    </row>
    <row r="28" spans="1:6" ht="12.6" customHeight="1" x14ac:dyDescent="0.2">
      <c r="A28" s="263"/>
      <c r="B28" s="253"/>
      <c r="C28" s="255"/>
      <c r="D28" s="313"/>
      <c r="E28" s="84">
        <v>115.7</v>
      </c>
      <c r="F28" s="84">
        <v>94</v>
      </c>
    </row>
    <row r="29" spans="1:6" ht="12.6" customHeight="1" x14ac:dyDescent="0.2">
      <c r="A29" s="262">
        <v>13</v>
      </c>
      <c r="B29" s="252"/>
      <c r="C29" s="254" t="s">
        <v>19</v>
      </c>
      <c r="D29" s="312"/>
      <c r="E29" s="22">
        <v>60</v>
      </c>
      <c r="F29" s="22">
        <v>57.4</v>
      </c>
    </row>
    <row r="30" spans="1:6" ht="12.6" customHeight="1" x14ac:dyDescent="0.2">
      <c r="A30" s="263"/>
      <c r="B30" s="253"/>
      <c r="C30" s="255"/>
      <c r="D30" s="313"/>
      <c r="E30" s="84">
        <v>142</v>
      </c>
      <c r="F30" s="84">
        <v>120</v>
      </c>
    </row>
    <row r="31" spans="1:6" ht="12.6" customHeight="1" x14ac:dyDescent="0.2">
      <c r="A31" s="79">
        <v>14</v>
      </c>
      <c r="B31" s="83"/>
      <c r="C31" s="163" t="s">
        <v>3</v>
      </c>
      <c r="D31" s="102"/>
      <c r="E31" s="87">
        <v>318.89999999999998</v>
      </c>
      <c r="F31" s="87"/>
    </row>
    <row r="32" spans="1:6" ht="24.95" customHeight="1" x14ac:dyDescent="0.2">
      <c r="A32" s="85">
        <v>15</v>
      </c>
      <c r="B32" s="86" t="s">
        <v>234</v>
      </c>
      <c r="C32" s="161" t="s">
        <v>235</v>
      </c>
      <c r="D32" s="86" t="s">
        <v>23</v>
      </c>
      <c r="E32" s="166">
        <v>872.1</v>
      </c>
      <c r="F32" s="166">
        <v>839</v>
      </c>
    </row>
    <row r="33" spans="1:6" ht="12.6" customHeight="1" x14ac:dyDescent="0.2">
      <c r="A33" s="85">
        <v>16</v>
      </c>
      <c r="B33" s="86"/>
      <c r="C33" s="167" t="s">
        <v>147</v>
      </c>
      <c r="D33" s="86"/>
      <c r="E33" s="87">
        <v>872.1</v>
      </c>
      <c r="F33" s="87">
        <v>839</v>
      </c>
    </row>
    <row r="34" spans="1:6" ht="25.5" x14ac:dyDescent="0.2">
      <c r="A34" s="85">
        <v>17</v>
      </c>
      <c r="B34" s="86" t="s">
        <v>236</v>
      </c>
      <c r="C34" s="161" t="s">
        <v>435</v>
      </c>
      <c r="D34" s="86" t="s">
        <v>23</v>
      </c>
      <c r="E34" s="166">
        <v>136</v>
      </c>
      <c r="F34" s="166">
        <v>130.9</v>
      </c>
    </row>
    <row r="35" spans="1:6" x14ac:dyDescent="0.2">
      <c r="A35" s="85">
        <v>18</v>
      </c>
      <c r="B35" s="86"/>
      <c r="C35" s="167" t="s">
        <v>147</v>
      </c>
      <c r="D35" s="86"/>
      <c r="E35" s="87">
        <v>136</v>
      </c>
      <c r="F35" s="87">
        <v>130.9</v>
      </c>
    </row>
    <row r="36" spans="1:6" ht="23.25" customHeight="1" x14ac:dyDescent="0.2">
      <c r="A36" s="262">
        <v>19</v>
      </c>
      <c r="B36" s="252" t="s">
        <v>239</v>
      </c>
      <c r="C36" s="353" t="s">
        <v>237</v>
      </c>
      <c r="D36" s="256" t="s">
        <v>238</v>
      </c>
      <c r="E36" s="164">
        <v>398.5</v>
      </c>
      <c r="F36" s="164">
        <v>11.3</v>
      </c>
    </row>
    <row r="37" spans="1:6" ht="16.5" customHeight="1" x14ac:dyDescent="0.2">
      <c r="A37" s="263"/>
      <c r="B37" s="253"/>
      <c r="C37" s="354"/>
      <c r="D37" s="257"/>
      <c r="E37" s="165">
        <v>354.49999999999994</v>
      </c>
      <c r="F37" s="165">
        <v>9.8999999999999986</v>
      </c>
    </row>
    <row r="38" spans="1:6" ht="12.6" customHeight="1" x14ac:dyDescent="0.2">
      <c r="A38" s="85">
        <v>20</v>
      </c>
      <c r="B38" s="86"/>
      <c r="C38" s="163" t="s">
        <v>3</v>
      </c>
      <c r="D38" s="97"/>
      <c r="E38" s="87">
        <v>5</v>
      </c>
      <c r="F38" s="87"/>
    </row>
    <row r="39" spans="1:6" ht="12.6" customHeight="1" x14ac:dyDescent="0.2">
      <c r="A39" s="262">
        <v>21</v>
      </c>
      <c r="B39" s="252"/>
      <c r="C39" s="244" t="s">
        <v>8</v>
      </c>
      <c r="D39" s="256"/>
      <c r="E39" s="22">
        <v>202.7</v>
      </c>
      <c r="F39" s="22">
        <v>5.8</v>
      </c>
    </row>
    <row r="40" spans="1:6" ht="12.6" customHeight="1" x14ac:dyDescent="0.2">
      <c r="A40" s="263"/>
      <c r="B40" s="253"/>
      <c r="C40" s="245"/>
      <c r="D40" s="257"/>
      <c r="E40" s="84">
        <v>192.39999999999998</v>
      </c>
      <c r="F40" s="84">
        <v>5.3999999999999995</v>
      </c>
    </row>
    <row r="41" spans="1:6" ht="12.6" customHeight="1" x14ac:dyDescent="0.2">
      <c r="A41" s="262">
        <v>22</v>
      </c>
      <c r="B41" s="252"/>
      <c r="C41" s="244" t="s">
        <v>4</v>
      </c>
      <c r="D41" s="256"/>
      <c r="E41" s="22">
        <v>40.799999999999997</v>
      </c>
      <c r="F41" s="22">
        <v>1.2</v>
      </c>
    </row>
    <row r="42" spans="1:6" ht="12.6" customHeight="1" x14ac:dyDescent="0.2">
      <c r="A42" s="263"/>
      <c r="B42" s="253"/>
      <c r="C42" s="245"/>
      <c r="D42" s="257"/>
      <c r="E42" s="84">
        <v>34.599999999999994</v>
      </c>
      <c r="F42" s="84">
        <v>1</v>
      </c>
    </row>
    <row r="43" spans="1:6" ht="12.6" customHeight="1" x14ac:dyDescent="0.2">
      <c r="A43" s="262">
        <v>23</v>
      </c>
      <c r="B43" s="252"/>
      <c r="C43" s="244" t="s">
        <v>5</v>
      </c>
      <c r="D43" s="256"/>
      <c r="E43" s="22">
        <v>13.7</v>
      </c>
      <c r="F43" s="22">
        <v>0.4</v>
      </c>
    </row>
    <row r="44" spans="1:6" ht="12.6" customHeight="1" x14ac:dyDescent="0.2">
      <c r="A44" s="263"/>
      <c r="B44" s="253"/>
      <c r="C44" s="245"/>
      <c r="D44" s="257"/>
      <c r="E44" s="84">
        <v>9.6999999999999993</v>
      </c>
      <c r="F44" s="84">
        <v>0.30000000000000004</v>
      </c>
    </row>
    <row r="45" spans="1:6" ht="12.6" customHeight="1" x14ac:dyDescent="0.2">
      <c r="A45" s="262">
        <v>24</v>
      </c>
      <c r="B45" s="252"/>
      <c r="C45" s="244" t="s">
        <v>7</v>
      </c>
      <c r="D45" s="256"/>
      <c r="E45" s="22">
        <v>21.4</v>
      </c>
      <c r="F45" s="22">
        <v>0.6</v>
      </c>
    </row>
    <row r="46" spans="1:6" ht="12.6" customHeight="1" x14ac:dyDescent="0.2">
      <c r="A46" s="263"/>
      <c r="B46" s="253"/>
      <c r="C46" s="245"/>
      <c r="D46" s="257"/>
      <c r="E46" s="84">
        <v>17.299999999999997</v>
      </c>
      <c r="F46" s="84">
        <v>0.5</v>
      </c>
    </row>
    <row r="47" spans="1:6" ht="12.6" customHeight="1" x14ac:dyDescent="0.2">
      <c r="A47" s="262">
        <v>25</v>
      </c>
      <c r="B47" s="252"/>
      <c r="C47" s="244" t="s">
        <v>6</v>
      </c>
      <c r="D47" s="256"/>
      <c r="E47" s="22">
        <v>18.100000000000001</v>
      </c>
      <c r="F47" s="22"/>
    </row>
    <row r="48" spans="1:6" ht="12.6" customHeight="1" x14ac:dyDescent="0.2">
      <c r="A48" s="263"/>
      <c r="B48" s="253"/>
      <c r="C48" s="245"/>
      <c r="D48" s="257"/>
      <c r="E48" s="84">
        <v>17.100000000000001</v>
      </c>
      <c r="F48" s="87">
        <v>0.5</v>
      </c>
    </row>
    <row r="49" spans="1:6" ht="12.6" customHeight="1" x14ac:dyDescent="0.2">
      <c r="A49" s="262">
        <v>26</v>
      </c>
      <c r="B49" s="252"/>
      <c r="C49" s="244" t="s">
        <v>9</v>
      </c>
      <c r="D49" s="256"/>
      <c r="E49" s="22">
        <v>27.8</v>
      </c>
      <c r="F49" s="22">
        <v>0.8</v>
      </c>
    </row>
    <row r="50" spans="1:6" ht="12.6" customHeight="1" x14ac:dyDescent="0.2">
      <c r="A50" s="263"/>
      <c r="B50" s="253"/>
      <c r="C50" s="245"/>
      <c r="D50" s="257"/>
      <c r="E50" s="84">
        <v>21.6</v>
      </c>
      <c r="F50" s="84">
        <v>0.60000000000000009</v>
      </c>
    </row>
    <row r="51" spans="1:6" ht="12.6" customHeight="1" x14ac:dyDescent="0.2">
      <c r="A51" s="262">
        <v>27</v>
      </c>
      <c r="B51" s="252"/>
      <c r="C51" s="244" t="s">
        <v>10</v>
      </c>
      <c r="D51" s="256"/>
      <c r="E51" s="22">
        <v>13.3</v>
      </c>
      <c r="F51" s="22">
        <v>0.4</v>
      </c>
    </row>
    <row r="52" spans="1:6" ht="12.6" customHeight="1" x14ac:dyDescent="0.2">
      <c r="A52" s="263"/>
      <c r="B52" s="253"/>
      <c r="C52" s="245"/>
      <c r="D52" s="257"/>
      <c r="E52" s="84">
        <v>9.7000000000000011</v>
      </c>
      <c r="F52" s="84">
        <v>0.30000000000000004</v>
      </c>
    </row>
    <row r="53" spans="1:6" ht="12.6" customHeight="1" x14ac:dyDescent="0.2">
      <c r="A53" s="85">
        <v>28</v>
      </c>
      <c r="B53" s="86"/>
      <c r="C53" s="167" t="s">
        <v>12</v>
      </c>
      <c r="D53" s="86"/>
      <c r="E53" s="87">
        <v>8.4</v>
      </c>
      <c r="F53" s="87">
        <v>0.2</v>
      </c>
    </row>
    <row r="54" spans="1:6" ht="12.6" customHeight="1" x14ac:dyDescent="0.2">
      <c r="A54" s="262">
        <v>29</v>
      </c>
      <c r="B54" s="252"/>
      <c r="C54" s="244" t="s">
        <v>11</v>
      </c>
      <c r="D54" s="252"/>
      <c r="E54" s="22">
        <v>17.399999999999999</v>
      </c>
      <c r="F54" s="22">
        <v>0.5</v>
      </c>
    </row>
    <row r="55" spans="1:6" ht="12.6" customHeight="1" x14ac:dyDescent="0.2">
      <c r="A55" s="263"/>
      <c r="B55" s="253"/>
      <c r="C55" s="245"/>
      <c r="D55" s="253"/>
      <c r="E55" s="84">
        <v>12.799999999999999</v>
      </c>
      <c r="F55" s="84">
        <v>0.4</v>
      </c>
    </row>
    <row r="56" spans="1:6" ht="12.6" customHeight="1" x14ac:dyDescent="0.2">
      <c r="A56" s="262">
        <v>30</v>
      </c>
      <c r="B56" s="252"/>
      <c r="C56" s="244" t="s">
        <v>13</v>
      </c>
      <c r="D56" s="252"/>
      <c r="E56" s="22">
        <v>10.1</v>
      </c>
      <c r="F56" s="22">
        <v>0.3</v>
      </c>
    </row>
    <row r="57" spans="1:6" ht="12.6" customHeight="1" x14ac:dyDescent="0.2">
      <c r="A57" s="263"/>
      <c r="B57" s="253"/>
      <c r="C57" s="245"/>
      <c r="D57" s="253"/>
      <c r="E57" s="84">
        <v>7.6999999999999993</v>
      </c>
      <c r="F57" s="84">
        <v>0.19999999999999998</v>
      </c>
    </row>
    <row r="58" spans="1:6" ht="12.6" customHeight="1" x14ac:dyDescent="0.2">
      <c r="A58" s="262">
        <v>31</v>
      </c>
      <c r="B58" s="252"/>
      <c r="C58" s="244" t="s">
        <v>14</v>
      </c>
      <c r="D58" s="252"/>
      <c r="E58" s="22">
        <v>19.8</v>
      </c>
      <c r="F58" s="22">
        <v>0.6</v>
      </c>
    </row>
    <row r="59" spans="1:6" ht="12.6" customHeight="1" x14ac:dyDescent="0.2">
      <c r="A59" s="263"/>
      <c r="B59" s="253"/>
      <c r="C59" s="245"/>
      <c r="D59" s="253"/>
      <c r="E59" s="84">
        <v>18.2</v>
      </c>
      <c r="F59" s="84">
        <v>0.5</v>
      </c>
    </row>
    <row r="60" spans="1:6" ht="12.6" customHeight="1" x14ac:dyDescent="0.2">
      <c r="A60" s="262">
        <v>32</v>
      </c>
      <c r="B60" s="252" t="s">
        <v>241</v>
      </c>
      <c r="C60" s="353" t="s">
        <v>240</v>
      </c>
      <c r="D60" s="252" t="s">
        <v>31</v>
      </c>
      <c r="E60" s="84"/>
      <c r="F60" s="164">
        <v>16.8</v>
      </c>
    </row>
    <row r="61" spans="1:6" ht="13.5" x14ac:dyDescent="0.2">
      <c r="A61" s="263"/>
      <c r="B61" s="253"/>
      <c r="C61" s="354"/>
      <c r="D61" s="253"/>
      <c r="E61" s="166">
        <v>947.6</v>
      </c>
      <c r="F61" s="165">
        <v>15.200000000000001</v>
      </c>
    </row>
    <row r="62" spans="1:6" x14ac:dyDescent="0.2">
      <c r="A62" s="262">
        <v>33</v>
      </c>
      <c r="B62" s="252"/>
      <c r="C62" s="240" t="s">
        <v>3</v>
      </c>
      <c r="D62" s="252"/>
      <c r="E62" s="166"/>
      <c r="F62" s="22">
        <v>16.8</v>
      </c>
    </row>
    <row r="63" spans="1:6" ht="12.6" customHeight="1" x14ac:dyDescent="0.2">
      <c r="A63" s="263"/>
      <c r="B63" s="253"/>
      <c r="C63" s="241"/>
      <c r="D63" s="253"/>
      <c r="E63" s="87">
        <v>947.6</v>
      </c>
      <c r="F63" s="84">
        <v>15.200000000000001</v>
      </c>
    </row>
    <row r="64" spans="1:6" ht="24.95" customHeight="1" x14ac:dyDescent="0.2">
      <c r="A64" s="85">
        <v>34</v>
      </c>
      <c r="B64" s="86" t="s">
        <v>431</v>
      </c>
      <c r="C64" s="111" t="s">
        <v>242</v>
      </c>
      <c r="D64" s="86" t="s">
        <v>72</v>
      </c>
      <c r="E64" s="166">
        <v>13.1</v>
      </c>
      <c r="F64" s="166">
        <v>0.4</v>
      </c>
    </row>
    <row r="65" spans="1:6" ht="12.6" customHeight="1" x14ac:dyDescent="0.2">
      <c r="A65" s="85">
        <v>35</v>
      </c>
      <c r="B65" s="86"/>
      <c r="C65" s="163" t="s">
        <v>3</v>
      </c>
      <c r="D65" s="86"/>
      <c r="E65" s="87">
        <v>13.1</v>
      </c>
      <c r="F65" s="87">
        <v>0.4</v>
      </c>
    </row>
    <row r="66" spans="1:6" ht="12.6" customHeight="1" x14ac:dyDescent="0.2">
      <c r="A66" s="312">
        <v>36</v>
      </c>
      <c r="B66" s="252" t="s">
        <v>585</v>
      </c>
      <c r="C66" s="353" t="s">
        <v>576</v>
      </c>
      <c r="D66" s="252" t="s">
        <v>39</v>
      </c>
      <c r="E66" s="164">
        <v>190.09999999999997</v>
      </c>
      <c r="F66" s="164">
        <v>147.4</v>
      </c>
    </row>
    <row r="67" spans="1:6" ht="12.6" customHeight="1" x14ac:dyDescent="0.2">
      <c r="A67" s="313"/>
      <c r="B67" s="253"/>
      <c r="C67" s="354"/>
      <c r="D67" s="253"/>
      <c r="E67" s="166">
        <v>180.09999999999997</v>
      </c>
      <c r="F67" s="166">
        <v>147.9</v>
      </c>
    </row>
    <row r="68" spans="1:6" ht="12.6" customHeight="1" x14ac:dyDescent="0.2">
      <c r="A68" s="312">
        <v>37</v>
      </c>
      <c r="B68" s="252"/>
      <c r="C68" s="240" t="s">
        <v>3</v>
      </c>
      <c r="D68" s="252"/>
      <c r="E68" s="22">
        <v>60</v>
      </c>
      <c r="F68" s="22">
        <v>21.6</v>
      </c>
    </row>
    <row r="69" spans="1:6" ht="12.6" customHeight="1" x14ac:dyDescent="0.2">
      <c r="A69" s="313"/>
      <c r="B69" s="253"/>
      <c r="C69" s="241"/>
      <c r="D69" s="253"/>
      <c r="E69" s="166">
        <v>50</v>
      </c>
      <c r="F69" s="166">
        <v>22.1</v>
      </c>
    </row>
    <row r="70" spans="1:6" ht="12.6" customHeight="1" x14ac:dyDescent="0.2">
      <c r="A70" s="85">
        <v>38</v>
      </c>
      <c r="B70" s="86"/>
      <c r="C70" s="90" t="s">
        <v>8</v>
      </c>
      <c r="D70" s="86"/>
      <c r="E70" s="87">
        <v>34.6</v>
      </c>
      <c r="F70" s="87">
        <v>33.299999999999997</v>
      </c>
    </row>
    <row r="71" spans="1:6" ht="12.6" customHeight="1" x14ac:dyDescent="0.2">
      <c r="A71" s="85">
        <v>39</v>
      </c>
      <c r="B71" s="86"/>
      <c r="C71" s="90" t="s">
        <v>4</v>
      </c>
      <c r="D71" s="86"/>
      <c r="E71" s="87">
        <v>11.5</v>
      </c>
      <c r="F71" s="87">
        <v>11.1</v>
      </c>
    </row>
    <row r="72" spans="1:6" ht="12.6" customHeight="1" x14ac:dyDescent="0.2">
      <c r="A72" s="85">
        <v>40</v>
      </c>
      <c r="B72" s="86"/>
      <c r="C72" s="90" t="s">
        <v>5</v>
      </c>
      <c r="D72" s="86"/>
      <c r="E72" s="87">
        <v>11.5</v>
      </c>
      <c r="F72" s="87">
        <v>11.1</v>
      </c>
    </row>
    <row r="73" spans="1:6" ht="12.6" customHeight="1" x14ac:dyDescent="0.2">
      <c r="A73" s="85">
        <v>41</v>
      </c>
      <c r="B73" s="86"/>
      <c r="C73" s="90" t="s">
        <v>7</v>
      </c>
      <c r="D73" s="86"/>
      <c r="E73" s="87">
        <v>11.5</v>
      </c>
      <c r="F73" s="87">
        <v>11.1</v>
      </c>
    </row>
    <row r="74" spans="1:6" ht="12.6" customHeight="1" x14ac:dyDescent="0.2">
      <c r="A74" s="85">
        <v>42</v>
      </c>
      <c r="B74" s="86"/>
      <c r="C74" s="90" t="s">
        <v>6</v>
      </c>
      <c r="D74" s="86"/>
      <c r="E74" s="87">
        <v>7.6</v>
      </c>
      <c r="F74" s="87">
        <v>7.4</v>
      </c>
    </row>
    <row r="75" spans="1:6" ht="12.6" customHeight="1" x14ac:dyDescent="0.2">
      <c r="A75" s="85">
        <v>43</v>
      </c>
      <c r="B75" s="86"/>
      <c r="C75" s="90" t="s">
        <v>9</v>
      </c>
      <c r="D75" s="86"/>
      <c r="E75" s="87">
        <v>11.5</v>
      </c>
      <c r="F75" s="87">
        <v>11.1</v>
      </c>
    </row>
    <row r="76" spans="1:6" ht="12.6" customHeight="1" x14ac:dyDescent="0.2">
      <c r="A76" s="85">
        <v>44</v>
      </c>
      <c r="B76" s="86"/>
      <c r="C76" s="167" t="s">
        <v>10</v>
      </c>
      <c r="D76" s="86"/>
      <c r="E76" s="87">
        <v>7.6</v>
      </c>
      <c r="F76" s="87">
        <v>7.4</v>
      </c>
    </row>
    <row r="77" spans="1:6" ht="12.6" customHeight="1" x14ac:dyDescent="0.2">
      <c r="A77" s="85">
        <v>45</v>
      </c>
      <c r="B77" s="86"/>
      <c r="C77" s="90" t="s">
        <v>12</v>
      </c>
      <c r="D77" s="86"/>
      <c r="E77" s="87">
        <v>7.6</v>
      </c>
      <c r="F77" s="87">
        <v>7.4</v>
      </c>
    </row>
    <row r="78" spans="1:6" ht="12.6" customHeight="1" x14ac:dyDescent="0.2">
      <c r="A78" s="85">
        <v>46</v>
      </c>
      <c r="B78" s="86"/>
      <c r="C78" s="90" t="s">
        <v>11</v>
      </c>
      <c r="D78" s="86"/>
      <c r="E78" s="87">
        <v>7.6</v>
      </c>
      <c r="F78" s="87">
        <v>7.4</v>
      </c>
    </row>
    <row r="79" spans="1:6" ht="12.6" customHeight="1" x14ac:dyDescent="0.2">
      <c r="A79" s="85">
        <v>47</v>
      </c>
      <c r="B79" s="86"/>
      <c r="C79" s="90" t="s">
        <v>13</v>
      </c>
      <c r="D79" s="86"/>
      <c r="E79" s="87">
        <v>7.6</v>
      </c>
      <c r="F79" s="87">
        <v>7.4</v>
      </c>
    </row>
    <row r="80" spans="1:6" ht="12.6" customHeight="1" x14ac:dyDescent="0.2">
      <c r="A80" s="85">
        <v>48</v>
      </c>
      <c r="B80" s="86"/>
      <c r="C80" s="90" t="s">
        <v>14</v>
      </c>
      <c r="D80" s="86"/>
      <c r="E80" s="87">
        <v>11.5</v>
      </c>
      <c r="F80" s="87">
        <v>11.1</v>
      </c>
    </row>
    <row r="81" spans="1:6" ht="12.6" customHeight="1" x14ac:dyDescent="0.2">
      <c r="A81" s="312">
        <v>49</v>
      </c>
      <c r="B81" s="268" t="s">
        <v>32</v>
      </c>
      <c r="C81" s="314" t="s">
        <v>33</v>
      </c>
      <c r="D81" s="252"/>
      <c r="E81" s="87"/>
      <c r="F81" s="62">
        <v>236.89999999999995</v>
      </c>
    </row>
    <row r="82" spans="1:6" x14ac:dyDescent="0.2">
      <c r="A82" s="313"/>
      <c r="B82" s="269"/>
      <c r="C82" s="315"/>
      <c r="D82" s="253"/>
      <c r="E82" s="63">
        <v>614.80000000000007</v>
      </c>
      <c r="F82" s="63">
        <v>233.89999999999998</v>
      </c>
    </row>
    <row r="83" spans="1:6" x14ac:dyDescent="0.2">
      <c r="A83" s="312">
        <v>50</v>
      </c>
      <c r="B83" s="252" t="s">
        <v>243</v>
      </c>
      <c r="C83" s="353" t="s">
        <v>244</v>
      </c>
      <c r="D83" s="252" t="s">
        <v>374</v>
      </c>
      <c r="E83" s="63"/>
      <c r="F83" s="164">
        <v>236.9</v>
      </c>
    </row>
    <row r="84" spans="1:6" ht="12.6" customHeight="1" x14ac:dyDescent="0.2">
      <c r="A84" s="313"/>
      <c r="B84" s="253"/>
      <c r="C84" s="354"/>
      <c r="D84" s="253"/>
      <c r="E84" s="166">
        <v>254.80000000000004</v>
      </c>
      <c r="F84" s="165">
        <v>233.89999999999998</v>
      </c>
    </row>
    <row r="85" spans="1:6" ht="12.6" customHeight="1" x14ac:dyDescent="0.2">
      <c r="A85" s="85">
        <v>51</v>
      </c>
      <c r="B85" s="86"/>
      <c r="C85" s="163" t="s">
        <v>3</v>
      </c>
      <c r="D85" s="86"/>
      <c r="E85" s="87">
        <v>136.5</v>
      </c>
      <c r="F85" s="87">
        <v>120.3</v>
      </c>
    </row>
    <row r="86" spans="1:6" ht="12.6" customHeight="1" x14ac:dyDescent="0.2">
      <c r="A86" s="85">
        <v>52</v>
      </c>
      <c r="B86" s="86"/>
      <c r="C86" s="90" t="s">
        <v>4</v>
      </c>
      <c r="D86" s="86"/>
      <c r="E86" s="87">
        <v>13.4</v>
      </c>
      <c r="F86" s="87">
        <v>13.2</v>
      </c>
    </row>
    <row r="87" spans="1:6" ht="12.6" customHeight="1" x14ac:dyDescent="0.2">
      <c r="A87" s="85">
        <v>53</v>
      </c>
      <c r="B87" s="86"/>
      <c r="C87" s="90" t="s">
        <v>5</v>
      </c>
      <c r="D87" s="86"/>
      <c r="E87" s="87">
        <v>10</v>
      </c>
      <c r="F87" s="87">
        <v>9.9</v>
      </c>
    </row>
    <row r="88" spans="1:6" ht="12.6" customHeight="1" x14ac:dyDescent="0.2">
      <c r="A88" s="85">
        <v>54</v>
      </c>
      <c r="B88" s="86"/>
      <c r="C88" s="90" t="s">
        <v>7</v>
      </c>
      <c r="D88" s="86"/>
      <c r="E88" s="87">
        <v>5.5</v>
      </c>
      <c r="F88" s="87">
        <v>5.4</v>
      </c>
    </row>
    <row r="89" spans="1:6" ht="12.6" customHeight="1" x14ac:dyDescent="0.2">
      <c r="A89" s="262">
        <v>55</v>
      </c>
      <c r="B89" s="252"/>
      <c r="C89" s="244" t="s">
        <v>6</v>
      </c>
      <c r="D89" s="252"/>
      <c r="E89" s="22">
        <v>17.899999999999999</v>
      </c>
      <c r="F89" s="87"/>
    </row>
    <row r="90" spans="1:6" ht="12.6" customHeight="1" x14ac:dyDescent="0.2">
      <c r="A90" s="263"/>
      <c r="B90" s="253"/>
      <c r="C90" s="245"/>
      <c r="D90" s="253"/>
      <c r="E90" s="84">
        <v>20.9</v>
      </c>
      <c r="F90" s="87">
        <v>17.600000000000001</v>
      </c>
    </row>
    <row r="91" spans="1:6" ht="12.6" customHeight="1" x14ac:dyDescent="0.2">
      <c r="A91" s="85">
        <v>56</v>
      </c>
      <c r="B91" s="86"/>
      <c r="C91" s="90" t="s">
        <v>9</v>
      </c>
      <c r="D91" s="86"/>
      <c r="E91" s="87">
        <v>14.3</v>
      </c>
      <c r="F91" s="87">
        <v>14.1</v>
      </c>
    </row>
    <row r="92" spans="1:6" ht="12.6" customHeight="1" x14ac:dyDescent="0.2">
      <c r="A92" s="85">
        <v>57</v>
      </c>
      <c r="B92" s="86"/>
      <c r="C92" s="167" t="s">
        <v>10</v>
      </c>
      <c r="D92" s="86"/>
      <c r="E92" s="87">
        <v>10.3</v>
      </c>
      <c r="F92" s="87">
        <v>10.199999999999999</v>
      </c>
    </row>
    <row r="93" spans="1:6" ht="12.6" customHeight="1" x14ac:dyDescent="0.2">
      <c r="A93" s="85">
        <v>58</v>
      </c>
      <c r="B93" s="86"/>
      <c r="C93" s="90" t="s">
        <v>12</v>
      </c>
      <c r="D93" s="86"/>
      <c r="E93" s="87">
        <v>9.3000000000000007</v>
      </c>
      <c r="F93" s="87">
        <v>9.1999999999999993</v>
      </c>
    </row>
    <row r="94" spans="1:6" ht="12.6" customHeight="1" x14ac:dyDescent="0.2">
      <c r="A94" s="85">
        <v>59</v>
      </c>
      <c r="B94" s="86"/>
      <c r="C94" s="90" t="s">
        <v>11</v>
      </c>
      <c r="D94" s="86"/>
      <c r="E94" s="87">
        <v>13.4</v>
      </c>
      <c r="F94" s="87">
        <v>13.2</v>
      </c>
    </row>
    <row r="95" spans="1:6" ht="12.6" customHeight="1" x14ac:dyDescent="0.2">
      <c r="A95" s="262">
        <v>60</v>
      </c>
      <c r="B95" s="252"/>
      <c r="C95" s="244" t="s">
        <v>13</v>
      </c>
      <c r="D95" s="252"/>
      <c r="E95" s="22">
        <v>10.8</v>
      </c>
      <c r="F95" s="22">
        <v>10.6</v>
      </c>
    </row>
    <row r="96" spans="1:6" ht="12.6" customHeight="1" x14ac:dyDescent="0.2">
      <c r="A96" s="263"/>
      <c r="B96" s="253"/>
      <c r="C96" s="245"/>
      <c r="D96" s="253"/>
      <c r="E96" s="84">
        <v>11.5</v>
      </c>
      <c r="F96" s="84">
        <v>11.299999999999999</v>
      </c>
    </row>
    <row r="97" spans="1:6" ht="12.6" customHeight="1" x14ac:dyDescent="0.2">
      <c r="A97" s="262">
        <v>61</v>
      </c>
      <c r="B97" s="252"/>
      <c r="C97" s="244" t="s">
        <v>14</v>
      </c>
      <c r="D97" s="252"/>
      <c r="E97" s="22">
        <v>13.4</v>
      </c>
      <c r="F97" s="22">
        <v>13.2</v>
      </c>
    </row>
    <row r="98" spans="1:6" ht="12.6" customHeight="1" x14ac:dyDescent="0.2">
      <c r="A98" s="263"/>
      <c r="B98" s="253"/>
      <c r="C98" s="245"/>
      <c r="D98" s="253"/>
      <c r="E98" s="84">
        <v>9.6999999999999993</v>
      </c>
      <c r="F98" s="84">
        <v>9.5</v>
      </c>
    </row>
    <row r="99" spans="1:6" ht="67.5" customHeight="1" x14ac:dyDescent="0.2">
      <c r="A99" s="262">
        <v>62</v>
      </c>
      <c r="B99" s="252" t="s">
        <v>246</v>
      </c>
      <c r="C99" s="161" t="s">
        <v>495</v>
      </c>
      <c r="D99" s="252"/>
      <c r="E99" s="166">
        <v>360</v>
      </c>
      <c r="F99" s="166">
        <v>0</v>
      </c>
    </row>
    <row r="100" spans="1:6" ht="12.6" customHeight="1" x14ac:dyDescent="0.2">
      <c r="A100" s="263"/>
      <c r="B100" s="253"/>
      <c r="C100" s="161" t="s">
        <v>247</v>
      </c>
      <c r="D100" s="253"/>
      <c r="E100" s="166">
        <v>9</v>
      </c>
      <c r="F100" s="166"/>
    </row>
    <row r="101" spans="1:6" ht="12.6" customHeight="1" x14ac:dyDescent="0.2">
      <c r="A101" s="85">
        <v>63</v>
      </c>
      <c r="B101" s="86"/>
      <c r="C101" s="163" t="s">
        <v>3</v>
      </c>
      <c r="D101" s="86" t="s">
        <v>248</v>
      </c>
      <c r="E101" s="87">
        <v>360</v>
      </c>
      <c r="F101" s="87"/>
    </row>
    <row r="102" spans="1:6" ht="18" customHeight="1" x14ac:dyDescent="0.2">
      <c r="A102" s="85">
        <v>64</v>
      </c>
      <c r="B102" s="78" t="s">
        <v>25</v>
      </c>
      <c r="C102" s="146" t="s">
        <v>26</v>
      </c>
      <c r="D102" s="86"/>
      <c r="E102" s="63">
        <v>1496.2</v>
      </c>
      <c r="F102" s="63">
        <v>1349.6000000000004</v>
      </c>
    </row>
    <row r="103" spans="1:6" ht="12.6" customHeight="1" x14ac:dyDescent="0.2">
      <c r="A103" s="85">
        <v>65</v>
      </c>
      <c r="B103" s="86" t="s">
        <v>34</v>
      </c>
      <c r="C103" s="111" t="s">
        <v>250</v>
      </c>
      <c r="D103" s="86" t="s">
        <v>28</v>
      </c>
      <c r="E103" s="166">
        <v>1234.5999999999999</v>
      </c>
      <c r="F103" s="166">
        <v>1145.7</v>
      </c>
    </row>
    <row r="104" spans="1:6" ht="12.6" customHeight="1" x14ac:dyDescent="0.2">
      <c r="A104" s="85">
        <v>66</v>
      </c>
      <c r="B104" s="80"/>
      <c r="C104" s="90" t="s">
        <v>27</v>
      </c>
      <c r="D104" s="102"/>
      <c r="E104" s="87">
        <v>1234.5999999999999</v>
      </c>
      <c r="F104" s="87">
        <v>1145.7</v>
      </c>
    </row>
    <row r="105" spans="1:6" ht="12.6" customHeight="1" x14ac:dyDescent="0.2">
      <c r="A105" s="85">
        <v>67</v>
      </c>
      <c r="B105" s="86" t="s">
        <v>35</v>
      </c>
      <c r="C105" s="161" t="s">
        <v>251</v>
      </c>
      <c r="D105" s="86" t="s">
        <v>252</v>
      </c>
      <c r="E105" s="166">
        <v>0.8</v>
      </c>
      <c r="F105" s="166">
        <v>0.8</v>
      </c>
    </row>
    <row r="106" spans="1:6" ht="12.6" customHeight="1" x14ac:dyDescent="0.2">
      <c r="A106" s="85">
        <v>68</v>
      </c>
      <c r="B106" s="86"/>
      <c r="C106" s="163" t="s">
        <v>3</v>
      </c>
      <c r="D106" s="86"/>
      <c r="E106" s="87">
        <v>0.8</v>
      </c>
      <c r="F106" s="87">
        <v>0.8</v>
      </c>
    </row>
    <row r="107" spans="1:6" ht="12.6" customHeight="1" x14ac:dyDescent="0.2">
      <c r="A107" s="85">
        <v>69</v>
      </c>
      <c r="B107" s="97" t="s">
        <v>36</v>
      </c>
      <c r="C107" s="161" t="s">
        <v>253</v>
      </c>
      <c r="D107" s="86" t="s">
        <v>252</v>
      </c>
      <c r="E107" s="159">
        <v>47.9</v>
      </c>
      <c r="F107" s="159">
        <v>42</v>
      </c>
    </row>
    <row r="108" spans="1:6" ht="12.6" customHeight="1" x14ac:dyDescent="0.2">
      <c r="A108" s="85">
        <v>70</v>
      </c>
      <c r="B108" s="86"/>
      <c r="C108" s="163" t="s">
        <v>3</v>
      </c>
      <c r="D108" s="86"/>
      <c r="E108" s="87">
        <v>47.9</v>
      </c>
      <c r="F108" s="87">
        <v>42</v>
      </c>
    </row>
    <row r="109" spans="1:6" ht="12.6" customHeight="1" x14ac:dyDescent="0.2">
      <c r="A109" s="85">
        <v>71</v>
      </c>
      <c r="B109" s="86" t="s">
        <v>37</v>
      </c>
      <c r="C109" s="161" t="s">
        <v>254</v>
      </c>
      <c r="D109" s="86" t="s">
        <v>38</v>
      </c>
      <c r="E109" s="159">
        <v>35.5</v>
      </c>
      <c r="F109" s="159">
        <v>34.1</v>
      </c>
    </row>
    <row r="110" spans="1:6" ht="12.6" customHeight="1" x14ac:dyDescent="0.2">
      <c r="A110" s="85">
        <v>72</v>
      </c>
      <c r="B110" s="86"/>
      <c r="C110" s="163" t="s">
        <v>3</v>
      </c>
      <c r="D110" s="86"/>
      <c r="E110" s="87">
        <v>35.5</v>
      </c>
      <c r="F110" s="87">
        <v>34.1</v>
      </c>
    </row>
    <row r="111" spans="1:6" ht="12.6" customHeight="1" x14ac:dyDescent="0.2">
      <c r="A111" s="85">
        <v>73</v>
      </c>
      <c r="B111" s="86" t="s">
        <v>182</v>
      </c>
      <c r="C111" s="161" t="s">
        <v>255</v>
      </c>
      <c r="D111" s="97" t="s">
        <v>256</v>
      </c>
      <c r="E111" s="159">
        <v>57.8</v>
      </c>
      <c r="F111" s="159">
        <v>21.7</v>
      </c>
    </row>
    <row r="112" spans="1:6" ht="12.6" customHeight="1" x14ac:dyDescent="0.2">
      <c r="A112" s="85">
        <v>74</v>
      </c>
      <c r="B112" s="86"/>
      <c r="C112" s="163" t="s">
        <v>3</v>
      </c>
      <c r="D112" s="86"/>
      <c r="E112" s="52">
        <v>57.8</v>
      </c>
      <c r="F112" s="52">
        <v>21.7</v>
      </c>
    </row>
    <row r="113" spans="1:6" ht="12.6" customHeight="1" x14ac:dyDescent="0.2">
      <c r="A113" s="85">
        <v>75</v>
      </c>
      <c r="B113" s="86" t="s">
        <v>257</v>
      </c>
      <c r="C113" s="111" t="s">
        <v>258</v>
      </c>
      <c r="D113" s="86" t="s">
        <v>38</v>
      </c>
      <c r="E113" s="159">
        <v>9</v>
      </c>
      <c r="F113" s="159">
        <v>8.9</v>
      </c>
    </row>
    <row r="114" spans="1:6" ht="12.6" customHeight="1" x14ac:dyDescent="0.2">
      <c r="A114" s="85">
        <v>76</v>
      </c>
      <c r="B114" s="86"/>
      <c r="C114" s="163" t="s">
        <v>3</v>
      </c>
      <c r="D114" s="86"/>
      <c r="E114" s="87">
        <v>9</v>
      </c>
      <c r="F114" s="87">
        <v>8.9</v>
      </c>
    </row>
    <row r="115" spans="1:6" ht="12.6" customHeight="1" x14ac:dyDescent="0.2">
      <c r="A115" s="85">
        <v>77</v>
      </c>
      <c r="B115" s="86" t="s">
        <v>259</v>
      </c>
      <c r="C115" s="161" t="s">
        <v>260</v>
      </c>
      <c r="D115" s="97" t="s">
        <v>261</v>
      </c>
      <c r="E115" s="166">
        <v>32.6</v>
      </c>
      <c r="F115" s="166">
        <v>28.7</v>
      </c>
    </row>
    <row r="116" spans="1:6" ht="12.6" customHeight="1" x14ac:dyDescent="0.2">
      <c r="A116" s="85">
        <v>78</v>
      </c>
      <c r="B116" s="86"/>
      <c r="C116" s="163" t="s">
        <v>3</v>
      </c>
      <c r="D116" s="86"/>
      <c r="E116" s="87">
        <v>32.6</v>
      </c>
      <c r="F116" s="87">
        <v>28.7</v>
      </c>
    </row>
    <row r="117" spans="1:6" ht="12.6" customHeight="1" x14ac:dyDescent="0.2">
      <c r="A117" s="85">
        <v>79</v>
      </c>
      <c r="B117" s="86" t="s">
        <v>425</v>
      </c>
      <c r="C117" s="111" t="s">
        <v>263</v>
      </c>
      <c r="D117" s="86" t="s">
        <v>38</v>
      </c>
      <c r="E117" s="166">
        <v>19.5</v>
      </c>
      <c r="F117" s="166">
        <v>19.2</v>
      </c>
    </row>
    <row r="118" spans="1:6" ht="12.6" customHeight="1" x14ac:dyDescent="0.2">
      <c r="A118" s="85">
        <v>80</v>
      </c>
      <c r="B118" s="86"/>
      <c r="C118" s="163" t="s">
        <v>3</v>
      </c>
      <c r="D118" s="86"/>
      <c r="E118" s="87">
        <v>19.5</v>
      </c>
      <c r="F118" s="87">
        <v>19.2</v>
      </c>
    </row>
    <row r="119" spans="1:6" ht="12.6" customHeight="1" x14ac:dyDescent="0.2">
      <c r="A119" s="85">
        <v>81</v>
      </c>
      <c r="B119" s="86" t="s">
        <v>262</v>
      </c>
      <c r="C119" s="161" t="s">
        <v>265</v>
      </c>
      <c r="D119" s="86" t="s">
        <v>38</v>
      </c>
      <c r="E119" s="166">
        <v>12.2</v>
      </c>
      <c r="F119" s="166">
        <v>11.5</v>
      </c>
    </row>
    <row r="120" spans="1:6" ht="12.6" customHeight="1" x14ac:dyDescent="0.2">
      <c r="A120" s="85">
        <v>82</v>
      </c>
      <c r="B120" s="86"/>
      <c r="C120" s="163" t="s">
        <v>3</v>
      </c>
      <c r="D120" s="86"/>
      <c r="E120" s="87">
        <v>12.2</v>
      </c>
      <c r="F120" s="87">
        <v>11.5</v>
      </c>
    </row>
    <row r="121" spans="1:6" ht="12.6" customHeight="1" x14ac:dyDescent="0.2">
      <c r="A121" s="85">
        <v>83</v>
      </c>
      <c r="B121" s="86" t="s">
        <v>264</v>
      </c>
      <c r="C121" s="111" t="s">
        <v>581</v>
      </c>
      <c r="D121" s="86" t="s">
        <v>252</v>
      </c>
      <c r="E121" s="166">
        <v>1.2</v>
      </c>
      <c r="F121" s="166">
        <v>1.2</v>
      </c>
    </row>
    <row r="122" spans="1:6" ht="12.6" customHeight="1" x14ac:dyDescent="0.2">
      <c r="A122" s="85">
        <v>84</v>
      </c>
      <c r="B122" s="86"/>
      <c r="C122" s="163" t="s">
        <v>3</v>
      </c>
      <c r="D122" s="86"/>
      <c r="E122" s="87">
        <v>1.2</v>
      </c>
      <c r="F122" s="87">
        <v>1.2</v>
      </c>
    </row>
    <row r="123" spans="1:6" ht="12.6" customHeight="1" x14ac:dyDescent="0.2">
      <c r="A123" s="85">
        <v>85</v>
      </c>
      <c r="B123" s="86" t="s">
        <v>266</v>
      </c>
      <c r="C123" s="111" t="s">
        <v>268</v>
      </c>
      <c r="D123" s="86" t="s">
        <v>38</v>
      </c>
      <c r="E123" s="166">
        <v>5</v>
      </c>
      <c r="F123" s="166">
        <v>4.9000000000000004</v>
      </c>
    </row>
    <row r="124" spans="1:6" ht="12.6" customHeight="1" x14ac:dyDescent="0.2">
      <c r="A124" s="85">
        <v>86</v>
      </c>
      <c r="B124" s="83"/>
      <c r="C124" s="90" t="s">
        <v>8</v>
      </c>
      <c r="D124" s="83"/>
      <c r="E124" s="87">
        <v>5</v>
      </c>
      <c r="F124" s="87">
        <v>4.9000000000000004</v>
      </c>
    </row>
    <row r="125" spans="1:6" ht="38.25" x14ac:dyDescent="0.2">
      <c r="A125" s="85">
        <v>87</v>
      </c>
      <c r="B125" s="86" t="s">
        <v>267</v>
      </c>
      <c r="C125" s="104" t="s">
        <v>299</v>
      </c>
      <c r="D125" s="135" t="s">
        <v>298</v>
      </c>
      <c r="E125" s="87">
        <v>20.2</v>
      </c>
      <c r="F125" s="87">
        <v>19.899999999999999</v>
      </c>
    </row>
    <row r="126" spans="1:6" ht="12.6" customHeight="1" x14ac:dyDescent="0.2">
      <c r="A126" s="85">
        <v>88</v>
      </c>
      <c r="B126" s="86"/>
      <c r="C126" s="168" t="s">
        <v>3</v>
      </c>
      <c r="D126" s="135"/>
      <c r="E126" s="87">
        <v>20.2</v>
      </c>
      <c r="F126" s="87">
        <v>19.899999999999999</v>
      </c>
    </row>
    <row r="127" spans="1:6" ht="12.6" customHeight="1" x14ac:dyDescent="0.2">
      <c r="A127" s="85">
        <v>89</v>
      </c>
      <c r="B127" s="86" t="s">
        <v>654</v>
      </c>
      <c r="C127" s="104" t="s">
        <v>249</v>
      </c>
      <c r="D127" s="86" t="s">
        <v>38</v>
      </c>
      <c r="E127" s="87">
        <v>19.899999999999999</v>
      </c>
      <c r="F127" s="87">
        <v>11</v>
      </c>
    </row>
    <row r="128" spans="1:6" ht="12.6" customHeight="1" x14ac:dyDescent="0.2">
      <c r="A128" s="85">
        <v>90</v>
      </c>
      <c r="B128" s="86"/>
      <c r="C128" s="90" t="s">
        <v>3</v>
      </c>
      <c r="D128" s="86"/>
      <c r="E128" s="87">
        <v>19.899999999999999</v>
      </c>
      <c r="F128" s="87">
        <v>11</v>
      </c>
    </row>
    <row r="129" spans="1:6" ht="12.6" customHeight="1" x14ac:dyDescent="0.2">
      <c r="A129" s="262">
        <v>91</v>
      </c>
      <c r="B129" s="252"/>
      <c r="C129" s="351" t="s">
        <v>20</v>
      </c>
      <c r="D129" s="252"/>
      <c r="E129" s="61">
        <v>5896.9</v>
      </c>
      <c r="F129" s="61">
        <v>3483.3</v>
      </c>
    </row>
    <row r="130" spans="1:6" ht="12.6" customHeight="1" x14ac:dyDescent="0.2">
      <c r="A130" s="263"/>
      <c r="B130" s="253"/>
      <c r="C130" s="352"/>
      <c r="D130" s="253"/>
      <c r="E130" s="63">
        <v>6297.3</v>
      </c>
      <c r="F130" s="63">
        <v>3859.0000000000009</v>
      </c>
    </row>
    <row r="131" spans="1:6" ht="10.5" customHeight="1" x14ac:dyDescent="0.2">
      <c r="E131" s="137"/>
      <c r="F131" s="137"/>
    </row>
    <row r="132" spans="1:6" x14ac:dyDescent="0.2">
      <c r="C132" s="9" t="s">
        <v>269</v>
      </c>
      <c r="D132" s="154"/>
      <c r="E132" s="137"/>
      <c r="F132" s="137"/>
    </row>
    <row r="133" spans="1:6" x14ac:dyDescent="0.2">
      <c r="E133" s="141"/>
      <c r="F133" s="141"/>
    </row>
    <row r="134" spans="1:6" x14ac:dyDescent="0.2">
      <c r="C134" s="169"/>
    </row>
    <row r="135" spans="1:6" x14ac:dyDescent="0.2">
      <c r="C135" s="169"/>
    </row>
    <row r="136" spans="1:6" x14ac:dyDescent="0.2">
      <c r="C136" s="66"/>
    </row>
  </sheetData>
  <mergeCells count="126">
    <mergeCell ref="D11:D12"/>
    <mergeCell ref="C11:C12"/>
    <mergeCell ref="B11:B12"/>
    <mergeCell ref="A11:A12"/>
    <mergeCell ref="A99:A100"/>
    <mergeCell ref="B99:B100"/>
    <mergeCell ref="D99:D100"/>
    <mergeCell ref="C1:F1"/>
    <mergeCell ref="E2:F2"/>
    <mergeCell ref="A4:F4"/>
    <mergeCell ref="D9:D10"/>
    <mergeCell ref="C9:C10"/>
    <mergeCell ref="B9:B10"/>
    <mergeCell ref="A9:A10"/>
    <mergeCell ref="D13:D14"/>
    <mergeCell ref="C13:C14"/>
    <mergeCell ref="C19:C20"/>
    <mergeCell ref="B19:B20"/>
    <mergeCell ref="A19:A20"/>
    <mergeCell ref="D19:D20"/>
    <mergeCell ref="D21:D22"/>
    <mergeCell ref="C21:C22"/>
    <mergeCell ref="B21:B22"/>
    <mergeCell ref="A21:A22"/>
    <mergeCell ref="B13:B14"/>
    <mergeCell ref="A13:A14"/>
    <mergeCell ref="A23:A24"/>
    <mergeCell ref="A25:A26"/>
    <mergeCell ref="A27:A28"/>
    <mergeCell ref="A29:A30"/>
    <mergeCell ref="D23:D24"/>
    <mergeCell ref="D25:D26"/>
    <mergeCell ref="D27:D28"/>
    <mergeCell ref="D29:D30"/>
    <mergeCell ref="B23:B24"/>
    <mergeCell ref="B25:B26"/>
    <mergeCell ref="B27:B28"/>
    <mergeCell ref="B29:B30"/>
    <mergeCell ref="C23:C24"/>
    <mergeCell ref="C25:C26"/>
    <mergeCell ref="C27:C28"/>
    <mergeCell ref="C29:C30"/>
    <mergeCell ref="D41:D42"/>
    <mergeCell ref="D43:D44"/>
    <mergeCell ref="D45:D46"/>
    <mergeCell ref="D47:D48"/>
    <mergeCell ref="D49:D50"/>
    <mergeCell ref="D36:D37"/>
    <mergeCell ref="C36:C37"/>
    <mergeCell ref="B36:B37"/>
    <mergeCell ref="A36:A37"/>
    <mergeCell ref="D39:D40"/>
    <mergeCell ref="C39:C40"/>
    <mergeCell ref="B39:B40"/>
    <mergeCell ref="B41:B42"/>
    <mergeCell ref="B43:B44"/>
    <mergeCell ref="B45:B46"/>
    <mergeCell ref="B47:B48"/>
    <mergeCell ref="B49:B50"/>
    <mergeCell ref="C49:C50"/>
    <mergeCell ref="C47:C48"/>
    <mergeCell ref="C45:C46"/>
    <mergeCell ref="C43:C44"/>
    <mergeCell ref="C41:C42"/>
    <mergeCell ref="A39:A40"/>
    <mergeCell ref="A41:A42"/>
    <mergeCell ref="A43:A44"/>
    <mergeCell ref="A45:A46"/>
    <mergeCell ref="A47:A48"/>
    <mergeCell ref="A49:A50"/>
    <mergeCell ref="A51:A52"/>
    <mergeCell ref="A54:A55"/>
    <mergeCell ref="A56:A57"/>
    <mergeCell ref="D60:D61"/>
    <mergeCell ref="C60:C61"/>
    <mergeCell ref="B60:B61"/>
    <mergeCell ref="A60:A61"/>
    <mergeCell ref="C62:C63"/>
    <mergeCell ref="B62:B63"/>
    <mergeCell ref="A62:A63"/>
    <mergeCell ref="D62:D63"/>
    <mergeCell ref="B51:B52"/>
    <mergeCell ref="B54:B55"/>
    <mergeCell ref="B56:B57"/>
    <mergeCell ref="B58:B59"/>
    <mergeCell ref="A58:A59"/>
    <mergeCell ref="D51:D52"/>
    <mergeCell ref="D54:D55"/>
    <mergeCell ref="D56:D57"/>
    <mergeCell ref="D58:D59"/>
    <mergeCell ref="C58:C59"/>
    <mergeCell ref="C56:C57"/>
    <mergeCell ref="C54:C55"/>
    <mergeCell ref="C51:C52"/>
    <mergeCell ref="A66:A67"/>
    <mergeCell ref="A68:A69"/>
    <mergeCell ref="C81:C82"/>
    <mergeCell ref="C83:C84"/>
    <mergeCell ref="B81:B82"/>
    <mergeCell ref="B83:B84"/>
    <mergeCell ref="A81:A82"/>
    <mergeCell ref="A83:A84"/>
    <mergeCell ref="D68:D69"/>
    <mergeCell ref="C68:C69"/>
    <mergeCell ref="C66:C67"/>
    <mergeCell ref="B66:B67"/>
    <mergeCell ref="B68:B69"/>
    <mergeCell ref="D66:D67"/>
    <mergeCell ref="D129:D130"/>
    <mergeCell ref="C129:C130"/>
    <mergeCell ref="B129:B130"/>
    <mergeCell ref="A129:A130"/>
    <mergeCell ref="D81:D82"/>
    <mergeCell ref="D83:D84"/>
    <mergeCell ref="D89:D90"/>
    <mergeCell ref="D95:D96"/>
    <mergeCell ref="D97:D98"/>
    <mergeCell ref="A89:A90"/>
    <mergeCell ref="B89:B90"/>
    <mergeCell ref="C89:C90"/>
    <mergeCell ref="C95:C96"/>
    <mergeCell ref="C97:C98"/>
    <mergeCell ref="B95:B96"/>
    <mergeCell ref="B97:B98"/>
    <mergeCell ref="A95:A96"/>
    <mergeCell ref="A97:A98"/>
  </mergeCells>
  <pageMargins left="0.70866141732283472" right="0" top="0.59055118110236227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7"/>
  <sheetViews>
    <sheetView zoomScaleNormal="100" workbookViewId="0">
      <selection activeCell="I63" sqref="I63"/>
    </sheetView>
  </sheetViews>
  <sheetFormatPr defaultColWidth="9.140625" defaultRowHeight="12.75" x14ac:dyDescent="0.2"/>
  <cols>
    <col min="1" max="1" width="4.140625" style="9" customWidth="1"/>
    <col min="2" max="2" width="8.140625" style="68" customWidth="1"/>
    <col min="3" max="3" width="47.7109375" style="170" customWidth="1"/>
    <col min="4" max="4" width="10.7109375" style="67" customWidth="1"/>
    <col min="5" max="5" width="9.5703125" style="66" customWidth="1"/>
    <col min="6" max="6" width="11.140625" style="66" customWidth="1"/>
    <col min="7" max="16384" width="9.140625" style="2"/>
  </cols>
  <sheetData>
    <row r="1" spans="1:10" ht="15.75" x14ac:dyDescent="0.25">
      <c r="C1" s="234" t="s">
        <v>873</v>
      </c>
      <c r="D1" s="234"/>
      <c r="E1" s="234"/>
      <c r="F1" s="234"/>
    </row>
    <row r="2" spans="1:10" ht="15.75" x14ac:dyDescent="0.25">
      <c r="C2" s="45"/>
      <c r="D2" s="45"/>
      <c r="E2" s="298" t="s">
        <v>359</v>
      </c>
      <c r="F2" s="298"/>
    </row>
    <row r="3" spans="1:10" ht="15.75" x14ac:dyDescent="0.2">
      <c r="E3" s="69"/>
      <c r="F3" s="69"/>
    </row>
    <row r="4" spans="1:10" ht="32.25" customHeight="1" x14ac:dyDescent="0.2">
      <c r="A4" s="355" t="s">
        <v>442</v>
      </c>
      <c r="B4" s="355"/>
      <c r="C4" s="355"/>
      <c r="D4" s="355"/>
      <c r="E4" s="355"/>
      <c r="F4" s="355"/>
    </row>
    <row r="5" spans="1:10" x14ac:dyDescent="0.2">
      <c r="A5" s="171"/>
      <c r="B5" s="171"/>
      <c r="C5" s="171"/>
      <c r="D5" s="171"/>
      <c r="E5" s="171"/>
      <c r="F5" s="171"/>
    </row>
    <row r="6" spans="1:10" x14ac:dyDescent="0.2">
      <c r="A6" s="172"/>
      <c r="B6" s="173"/>
      <c r="C6" s="174"/>
      <c r="D6" s="175"/>
      <c r="E6" s="176"/>
      <c r="F6" s="73" t="s">
        <v>129</v>
      </c>
    </row>
    <row r="7" spans="1:10" ht="39.75" customHeight="1" x14ac:dyDescent="0.2">
      <c r="A7" s="48" t="s">
        <v>118</v>
      </c>
      <c r="B7" s="75" t="s">
        <v>358</v>
      </c>
      <c r="C7" s="48" t="s">
        <v>16</v>
      </c>
      <c r="D7" s="75" t="s">
        <v>55</v>
      </c>
      <c r="E7" s="48" t="s">
        <v>17</v>
      </c>
      <c r="F7" s="48" t="s">
        <v>29</v>
      </c>
    </row>
    <row r="8" spans="1:10" s="65" customFormat="1" ht="12.75" customHeight="1" x14ac:dyDescent="0.2">
      <c r="A8" s="129">
        <v>1</v>
      </c>
      <c r="B8" s="78" t="s">
        <v>18</v>
      </c>
      <c r="C8" s="48">
        <v>3</v>
      </c>
      <c r="D8" s="75">
        <v>4</v>
      </c>
      <c r="E8" s="48">
        <v>5</v>
      </c>
      <c r="F8" s="48">
        <v>6</v>
      </c>
      <c r="G8" s="2"/>
    </row>
    <row r="9" spans="1:10" s="65" customFormat="1" x14ac:dyDescent="0.2">
      <c r="A9" s="312">
        <v>1</v>
      </c>
      <c r="B9" s="268" t="s">
        <v>56</v>
      </c>
      <c r="C9" s="322" t="s">
        <v>57</v>
      </c>
      <c r="D9" s="300"/>
      <c r="E9" s="62"/>
      <c r="F9" s="62">
        <v>18844.7</v>
      </c>
      <c r="G9" s="2"/>
    </row>
    <row r="10" spans="1:10" s="65" customFormat="1" x14ac:dyDescent="0.2">
      <c r="A10" s="313"/>
      <c r="B10" s="269"/>
      <c r="C10" s="323"/>
      <c r="D10" s="301"/>
      <c r="E10" s="82">
        <v>19573.000000000004</v>
      </c>
      <c r="F10" s="82">
        <v>18628.899999999998</v>
      </c>
      <c r="G10" s="12"/>
      <c r="H10" s="177"/>
      <c r="I10" s="177"/>
      <c r="J10" s="177"/>
    </row>
    <row r="11" spans="1:10" s="65" customFormat="1" x14ac:dyDescent="0.2">
      <c r="A11" s="312">
        <v>2</v>
      </c>
      <c r="B11" s="256" t="s">
        <v>295</v>
      </c>
      <c r="C11" s="345" t="s">
        <v>275</v>
      </c>
      <c r="D11" s="300"/>
      <c r="E11" s="164"/>
      <c r="F11" s="164">
        <v>18254.7</v>
      </c>
      <c r="G11" s="12"/>
      <c r="H11" s="177"/>
      <c r="I11" s="177"/>
      <c r="J11" s="177"/>
    </row>
    <row r="12" spans="1:10" s="65" customFormat="1" ht="13.5" x14ac:dyDescent="0.2">
      <c r="A12" s="313"/>
      <c r="B12" s="257"/>
      <c r="C12" s="346"/>
      <c r="D12" s="301"/>
      <c r="E12" s="178">
        <v>18884.600000000002</v>
      </c>
      <c r="F12" s="179">
        <v>18051.3</v>
      </c>
      <c r="G12" s="12"/>
      <c r="H12" s="177"/>
      <c r="I12" s="177"/>
      <c r="J12" s="177"/>
    </row>
    <row r="13" spans="1:10" ht="12.6" customHeight="1" x14ac:dyDescent="0.2">
      <c r="A13" s="85">
        <v>3</v>
      </c>
      <c r="B13" s="86"/>
      <c r="C13" s="51" t="s">
        <v>165</v>
      </c>
      <c r="D13" s="86" t="s">
        <v>58</v>
      </c>
      <c r="E13" s="87">
        <v>364.9</v>
      </c>
      <c r="F13" s="87">
        <v>353.4</v>
      </c>
      <c r="G13" s="12"/>
      <c r="H13" s="12"/>
      <c r="I13" s="12"/>
      <c r="J13" s="12"/>
    </row>
    <row r="14" spans="1:10" ht="12.6" customHeight="1" x14ac:dyDescent="0.2">
      <c r="A14" s="85">
        <v>4</v>
      </c>
      <c r="B14" s="86"/>
      <c r="C14" s="51" t="s">
        <v>156</v>
      </c>
      <c r="D14" s="86" t="s">
        <v>58</v>
      </c>
      <c r="E14" s="87">
        <v>371.59999999999997</v>
      </c>
      <c r="F14" s="87">
        <v>360.1</v>
      </c>
      <c r="G14" s="12"/>
      <c r="H14" s="12"/>
      <c r="I14" s="12"/>
      <c r="J14" s="12"/>
    </row>
    <row r="15" spans="1:10" ht="12.6" customHeight="1" x14ac:dyDescent="0.2">
      <c r="A15" s="262">
        <v>5</v>
      </c>
      <c r="B15" s="252"/>
      <c r="C15" s="240" t="s">
        <v>157</v>
      </c>
      <c r="D15" s="252" t="s">
        <v>58</v>
      </c>
      <c r="E15" s="22"/>
      <c r="F15" s="22">
        <v>406.9</v>
      </c>
      <c r="G15" s="12"/>
      <c r="H15" s="12"/>
      <c r="I15" s="12"/>
      <c r="J15" s="12"/>
    </row>
    <row r="16" spans="1:10" ht="12.6" customHeight="1" x14ac:dyDescent="0.2">
      <c r="A16" s="263"/>
      <c r="B16" s="253"/>
      <c r="C16" s="241"/>
      <c r="D16" s="253"/>
      <c r="E16" s="87">
        <v>420</v>
      </c>
      <c r="F16" s="84">
        <v>404.00000000000006</v>
      </c>
      <c r="G16" s="12"/>
      <c r="H16" s="12"/>
      <c r="I16" s="12"/>
      <c r="J16" s="12"/>
    </row>
    <row r="17" spans="1:10" ht="12.6" customHeight="1" x14ac:dyDescent="0.2">
      <c r="A17" s="85">
        <v>6</v>
      </c>
      <c r="B17" s="86"/>
      <c r="C17" s="180" t="s">
        <v>161</v>
      </c>
      <c r="D17" s="86" t="s">
        <v>58</v>
      </c>
      <c r="E17" s="87">
        <v>458.3</v>
      </c>
      <c r="F17" s="87">
        <v>443.2</v>
      </c>
      <c r="G17" s="12"/>
      <c r="H17" s="12"/>
      <c r="I17" s="12"/>
      <c r="J17" s="12"/>
    </row>
    <row r="18" spans="1:10" ht="12.6" customHeight="1" x14ac:dyDescent="0.2">
      <c r="A18" s="262">
        <v>7</v>
      </c>
      <c r="B18" s="252"/>
      <c r="C18" s="240" t="s">
        <v>158</v>
      </c>
      <c r="D18" s="252" t="s">
        <v>58</v>
      </c>
      <c r="E18" s="22"/>
      <c r="F18" s="22">
        <v>430.3</v>
      </c>
      <c r="G18" s="12"/>
      <c r="H18" s="12"/>
      <c r="I18" s="12"/>
      <c r="J18" s="12"/>
    </row>
    <row r="19" spans="1:10" ht="12.6" customHeight="1" x14ac:dyDescent="0.2">
      <c r="A19" s="263"/>
      <c r="B19" s="253"/>
      <c r="C19" s="241"/>
      <c r="D19" s="253"/>
      <c r="E19" s="87">
        <v>444.09999999999997</v>
      </c>
      <c r="F19" s="84">
        <v>396.1</v>
      </c>
      <c r="G19" s="12"/>
      <c r="H19" s="12"/>
      <c r="I19" s="12"/>
      <c r="J19" s="12"/>
    </row>
    <row r="20" spans="1:10" ht="12.6" customHeight="1" x14ac:dyDescent="0.2">
      <c r="A20" s="262">
        <v>8</v>
      </c>
      <c r="B20" s="252"/>
      <c r="C20" s="240" t="s">
        <v>159</v>
      </c>
      <c r="D20" s="252" t="s">
        <v>58</v>
      </c>
      <c r="E20" s="22"/>
      <c r="F20" s="22">
        <v>444</v>
      </c>
      <c r="G20" s="12"/>
      <c r="H20" s="12"/>
      <c r="I20" s="12"/>
      <c r="J20" s="12"/>
    </row>
    <row r="21" spans="1:10" ht="12.6" customHeight="1" x14ac:dyDescent="0.2">
      <c r="A21" s="263"/>
      <c r="B21" s="253"/>
      <c r="C21" s="241"/>
      <c r="D21" s="253"/>
      <c r="E21" s="87">
        <v>456.79999999999995</v>
      </c>
      <c r="F21" s="84">
        <v>438.90000000000003</v>
      </c>
      <c r="G21" s="12"/>
      <c r="I21" s="12"/>
      <c r="J21" s="12"/>
    </row>
    <row r="22" spans="1:10" ht="12.6" customHeight="1" x14ac:dyDescent="0.2">
      <c r="A22" s="85">
        <v>9</v>
      </c>
      <c r="B22" s="86"/>
      <c r="C22" s="51" t="s">
        <v>160</v>
      </c>
      <c r="D22" s="86" t="s">
        <v>58</v>
      </c>
      <c r="E22" s="87">
        <v>446.9</v>
      </c>
      <c r="F22" s="87">
        <v>431.90000000000003</v>
      </c>
      <c r="G22" s="64"/>
      <c r="I22" s="12"/>
      <c r="J22" s="12"/>
    </row>
    <row r="23" spans="1:10" ht="12.6" customHeight="1" x14ac:dyDescent="0.2">
      <c r="A23" s="262">
        <v>10</v>
      </c>
      <c r="B23" s="252"/>
      <c r="C23" s="244" t="s">
        <v>184</v>
      </c>
      <c r="D23" s="252" t="s">
        <v>59</v>
      </c>
      <c r="E23" s="87"/>
      <c r="F23" s="22">
        <v>478.9</v>
      </c>
      <c r="G23" s="64"/>
      <c r="I23" s="12"/>
      <c r="J23" s="12"/>
    </row>
    <row r="24" spans="1:10" ht="12.6" customHeight="1" x14ac:dyDescent="0.2">
      <c r="A24" s="263"/>
      <c r="B24" s="253"/>
      <c r="C24" s="245"/>
      <c r="D24" s="253"/>
      <c r="E24" s="87">
        <v>494.90000000000003</v>
      </c>
      <c r="F24" s="84">
        <v>470.70000000000005</v>
      </c>
      <c r="G24" s="12"/>
      <c r="I24" s="12"/>
      <c r="J24" s="12"/>
    </row>
    <row r="25" spans="1:10" ht="12.6" customHeight="1" x14ac:dyDescent="0.2">
      <c r="A25" s="85">
        <v>11</v>
      </c>
      <c r="B25" s="83"/>
      <c r="C25" s="51" t="s">
        <v>164</v>
      </c>
      <c r="D25" s="83" t="s">
        <v>60</v>
      </c>
      <c r="E25" s="87">
        <v>1289.8999999999999</v>
      </c>
      <c r="F25" s="87">
        <v>1247.5</v>
      </c>
      <c r="G25" s="12"/>
      <c r="H25" s="12"/>
      <c r="I25" s="12"/>
      <c r="J25" s="12"/>
    </row>
    <row r="26" spans="1:10" ht="12.6" customHeight="1" x14ac:dyDescent="0.2">
      <c r="A26" s="262">
        <v>12</v>
      </c>
      <c r="B26" s="252"/>
      <c r="C26" s="240" t="s">
        <v>46</v>
      </c>
      <c r="D26" s="252" t="s">
        <v>60</v>
      </c>
      <c r="E26" s="87"/>
      <c r="F26" s="22">
        <v>1280.5999999999999</v>
      </c>
      <c r="G26" s="12"/>
      <c r="H26" s="12"/>
      <c r="I26" s="12"/>
      <c r="J26" s="12"/>
    </row>
    <row r="27" spans="1:10" ht="12.6" customHeight="1" x14ac:dyDescent="0.2">
      <c r="A27" s="263"/>
      <c r="B27" s="253"/>
      <c r="C27" s="241"/>
      <c r="D27" s="253"/>
      <c r="E27" s="87">
        <v>1325</v>
      </c>
      <c r="F27" s="84">
        <v>1277.1000000000001</v>
      </c>
      <c r="G27" s="12"/>
      <c r="H27" s="12"/>
      <c r="I27" s="12"/>
      <c r="J27" s="12"/>
    </row>
    <row r="28" spans="1:10" ht="12.6" customHeight="1" x14ac:dyDescent="0.2">
      <c r="A28" s="262">
        <v>13</v>
      </c>
      <c r="B28" s="252"/>
      <c r="C28" s="244" t="s">
        <v>134</v>
      </c>
      <c r="D28" s="252" t="s">
        <v>60</v>
      </c>
      <c r="E28" s="87"/>
      <c r="F28" s="22">
        <v>1191.8</v>
      </c>
      <c r="G28" s="12"/>
      <c r="H28" s="12"/>
      <c r="I28" s="12"/>
      <c r="J28" s="12"/>
    </row>
    <row r="29" spans="1:10" ht="12.6" customHeight="1" x14ac:dyDescent="0.2">
      <c r="A29" s="263"/>
      <c r="B29" s="253"/>
      <c r="C29" s="245"/>
      <c r="D29" s="253"/>
      <c r="E29" s="87">
        <v>1229.4000000000001</v>
      </c>
      <c r="F29" s="84">
        <v>1178.3999999999999</v>
      </c>
      <c r="G29" s="12"/>
      <c r="H29" s="12"/>
      <c r="I29" s="12"/>
      <c r="J29" s="12"/>
    </row>
    <row r="30" spans="1:10" ht="12.6" customHeight="1" x14ac:dyDescent="0.2">
      <c r="A30" s="262">
        <v>14</v>
      </c>
      <c r="B30" s="252"/>
      <c r="C30" s="244" t="s">
        <v>135</v>
      </c>
      <c r="D30" s="252" t="s">
        <v>60</v>
      </c>
      <c r="E30" s="87"/>
      <c r="F30" s="22">
        <v>810.1</v>
      </c>
      <c r="G30" s="12"/>
      <c r="H30" s="12"/>
      <c r="I30" s="12"/>
      <c r="J30" s="12"/>
    </row>
    <row r="31" spans="1:10" ht="12.6" customHeight="1" x14ac:dyDescent="0.2">
      <c r="A31" s="263"/>
      <c r="B31" s="253"/>
      <c r="C31" s="245"/>
      <c r="D31" s="253"/>
      <c r="E31" s="87">
        <v>837.1</v>
      </c>
      <c r="F31" s="84">
        <v>797.7</v>
      </c>
      <c r="G31" s="12"/>
      <c r="H31" s="12"/>
      <c r="I31" s="12"/>
      <c r="J31" s="12"/>
    </row>
    <row r="32" spans="1:10" ht="12.6" customHeight="1" x14ac:dyDescent="0.2">
      <c r="A32" s="262">
        <v>15</v>
      </c>
      <c r="B32" s="252"/>
      <c r="C32" s="244" t="s">
        <v>40</v>
      </c>
      <c r="D32" s="252" t="s">
        <v>60</v>
      </c>
      <c r="E32" s="87"/>
      <c r="F32" s="22">
        <v>885.4</v>
      </c>
      <c r="G32" s="12"/>
      <c r="H32" s="12"/>
      <c r="I32" s="12"/>
      <c r="J32" s="12"/>
    </row>
    <row r="33" spans="1:10" ht="12.6" customHeight="1" x14ac:dyDescent="0.2">
      <c r="A33" s="263"/>
      <c r="B33" s="253"/>
      <c r="C33" s="245"/>
      <c r="D33" s="253"/>
      <c r="E33" s="87">
        <v>933</v>
      </c>
      <c r="F33" s="84">
        <v>882.90000000000009</v>
      </c>
      <c r="G33" s="12"/>
      <c r="H33" s="12"/>
      <c r="I33" s="12"/>
      <c r="J33" s="12"/>
    </row>
    <row r="34" spans="1:10" ht="12.6" customHeight="1" x14ac:dyDescent="0.2">
      <c r="A34" s="85">
        <v>16</v>
      </c>
      <c r="B34" s="83"/>
      <c r="C34" s="51" t="s">
        <v>137</v>
      </c>
      <c r="D34" s="83" t="s">
        <v>60</v>
      </c>
      <c r="E34" s="87">
        <v>868.5</v>
      </c>
      <c r="F34" s="87">
        <v>841.4</v>
      </c>
      <c r="G34" s="12"/>
      <c r="H34" s="12"/>
      <c r="I34" s="12"/>
      <c r="J34" s="12"/>
    </row>
    <row r="35" spans="1:10" ht="12.6" customHeight="1" x14ac:dyDescent="0.2">
      <c r="A35" s="262">
        <v>17</v>
      </c>
      <c r="B35" s="252"/>
      <c r="C35" s="244" t="s">
        <v>162</v>
      </c>
      <c r="D35" s="252" t="s">
        <v>61</v>
      </c>
      <c r="E35" s="87"/>
      <c r="F35" s="22">
        <v>1813.2</v>
      </c>
      <c r="G35" s="12"/>
      <c r="H35" s="12"/>
      <c r="I35" s="12"/>
      <c r="J35" s="12"/>
    </row>
    <row r="36" spans="1:10" ht="12.6" customHeight="1" x14ac:dyDescent="0.2">
      <c r="A36" s="263"/>
      <c r="B36" s="253"/>
      <c r="C36" s="245"/>
      <c r="D36" s="253"/>
      <c r="E36" s="87">
        <v>1882.9</v>
      </c>
      <c r="F36" s="84">
        <v>1788.5</v>
      </c>
      <c r="G36" s="12"/>
      <c r="H36" s="12"/>
      <c r="I36" s="12"/>
      <c r="J36" s="12"/>
    </row>
    <row r="37" spans="1:10" ht="12.6" customHeight="1" x14ac:dyDescent="0.2">
      <c r="A37" s="262">
        <v>18</v>
      </c>
      <c r="B37" s="252"/>
      <c r="C37" s="240" t="s">
        <v>163</v>
      </c>
      <c r="D37" s="256" t="s">
        <v>216</v>
      </c>
      <c r="E37" s="87"/>
      <c r="F37" s="22">
        <v>1847.3</v>
      </c>
      <c r="G37" s="12"/>
      <c r="H37" s="12"/>
      <c r="I37" s="12"/>
      <c r="J37" s="12"/>
    </row>
    <row r="38" spans="1:10" ht="12.6" customHeight="1" x14ac:dyDescent="0.2">
      <c r="A38" s="263"/>
      <c r="B38" s="253"/>
      <c r="C38" s="241"/>
      <c r="D38" s="257"/>
      <c r="E38" s="87">
        <v>1920.3999999999999</v>
      </c>
      <c r="F38" s="84">
        <v>1801.3000000000002</v>
      </c>
      <c r="G38" s="12"/>
      <c r="H38" s="12"/>
      <c r="I38" s="12"/>
      <c r="J38" s="12"/>
    </row>
    <row r="39" spans="1:10" ht="12.6" customHeight="1" x14ac:dyDescent="0.2">
      <c r="A39" s="262">
        <v>19</v>
      </c>
      <c r="B39" s="252"/>
      <c r="C39" s="244" t="s">
        <v>120</v>
      </c>
      <c r="D39" s="256" t="s">
        <v>216</v>
      </c>
      <c r="E39" s="87"/>
      <c r="F39" s="22">
        <v>1328.3</v>
      </c>
      <c r="G39" s="12"/>
      <c r="H39" s="12"/>
      <c r="I39" s="12"/>
      <c r="J39" s="12"/>
    </row>
    <row r="40" spans="1:10" ht="12.6" customHeight="1" x14ac:dyDescent="0.2">
      <c r="A40" s="263"/>
      <c r="B40" s="253"/>
      <c r="C40" s="245"/>
      <c r="D40" s="257"/>
      <c r="E40" s="87">
        <v>1378.1999999999998</v>
      </c>
      <c r="F40" s="84">
        <v>1320.3</v>
      </c>
      <c r="G40" s="12"/>
      <c r="H40" s="12"/>
      <c r="I40" s="12"/>
      <c r="J40" s="12"/>
    </row>
    <row r="41" spans="1:10" ht="12.6" customHeight="1" x14ac:dyDescent="0.2">
      <c r="A41" s="262">
        <v>20</v>
      </c>
      <c r="B41" s="252"/>
      <c r="C41" s="244" t="s">
        <v>41</v>
      </c>
      <c r="D41" s="252" t="s">
        <v>61</v>
      </c>
      <c r="E41" s="87"/>
      <c r="F41" s="22">
        <v>457.3</v>
      </c>
      <c r="G41" s="12"/>
      <c r="H41" s="12"/>
      <c r="I41" s="12"/>
      <c r="J41" s="12"/>
    </row>
    <row r="42" spans="1:10" ht="12.6" customHeight="1" x14ac:dyDescent="0.2">
      <c r="A42" s="263"/>
      <c r="B42" s="253"/>
      <c r="C42" s="245"/>
      <c r="D42" s="253"/>
      <c r="E42" s="87">
        <v>469.2</v>
      </c>
      <c r="F42" s="84">
        <v>448.49999999999994</v>
      </c>
      <c r="G42" s="12"/>
      <c r="H42" s="12"/>
      <c r="I42" s="12"/>
      <c r="J42" s="12"/>
    </row>
    <row r="43" spans="1:10" ht="12.6" customHeight="1" x14ac:dyDescent="0.2">
      <c r="A43" s="262">
        <v>21</v>
      </c>
      <c r="B43" s="252"/>
      <c r="C43" s="244" t="s">
        <v>136</v>
      </c>
      <c r="D43" s="252" t="s">
        <v>61</v>
      </c>
      <c r="E43" s="87"/>
      <c r="F43" s="22">
        <v>935.4</v>
      </c>
      <c r="G43" s="12"/>
      <c r="H43" s="12"/>
      <c r="I43" s="12"/>
      <c r="J43" s="12"/>
    </row>
    <row r="44" spans="1:10" ht="12.6" customHeight="1" x14ac:dyDescent="0.2">
      <c r="A44" s="263"/>
      <c r="B44" s="253"/>
      <c r="C44" s="245"/>
      <c r="D44" s="253"/>
      <c r="E44" s="87">
        <v>961.6</v>
      </c>
      <c r="F44" s="84">
        <v>932</v>
      </c>
      <c r="G44" s="12"/>
      <c r="H44" s="12"/>
      <c r="I44" s="12"/>
      <c r="J44" s="12"/>
    </row>
    <row r="45" spans="1:10" ht="12.6" customHeight="1" x14ac:dyDescent="0.2">
      <c r="A45" s="85">
        <v>22</v>
      </c>
      <c r="B45" s="83"/>
      <c r="C45" s="57" t="s">
        <v>210</v>
      </c>
      <c r="D45" s="83" t="s">
        <v>61</v>
      </c>
      <c r="E45" s="87">
        <v>245.70000000000002</v>
      </c>
      <c r="F45" s="87">
        <v>239.3</v>
      </c>
      <c r="G45" s="12"/>
      <c r="H45" s="12"/>
      <c r="I45" s="12"/>
      <c r="J45" s="12"/>
    </row>
    <row r="46" spans="1:10" ht="12.6" customHeight="1" x14ac:dyDescent="0.2">
      <c r="A46" s="262">
        <v>23</v>
      </c>
      <c r="B46" s="252"/>
      <c r="C46" s="244" t="s">
        <v>42</v>
      </c>
      <c r="D46" s="252" t="s">
        <v>61</v>
      </c>
      <c r="E46" s="87"/>
      <c r="F46" s="22">
        <v>377.8</v>
      </c>
      <c r="G46" s="12"/>
      <c r="H46" s="12"/>
      <c r="I46" s="12"/>
      <c r="J46" s="12"/>
    </row>
    <row r="47" spans="1:10" ht="12.6" customHeight="1" x14ac:dyDescent="0.2">
      <c r="A47" s="263"/>
      <c r="B47" s="253"/>
      <c r="C47" s="245"/>
      <c r="D47" s="253"/>
      <c r="E47" s="87">
        <v>388</v>
      </c>
      <c r="F47" s="84">
        <v>369.1</v>
      </c>
      <c r="G47" s="12"/>
      <c r="H47" s="12"/>
      <c r="I47" s="12"/>
      <c r="J47" s="12"/>
    </row>
    <row r="48" spans="1:10" ht="12.6" customHeight="1" x14ac:dyDescent="0.2">
      <c r="A48" s="262">
        <v>24</v>
      </c>
      <c r="B48" s="252"/>
      <c r="C48" s="244" t="s">
        <v>111</v>
      </c>
      <c r="D48" s="256" t="s">
        <v>276</v>
      </c>
      <c r="E48" s="87"/>
      <c r="F48" s="22">
        <v>255</v>
      </c>
      <c r="G48" s="12"/>
      <c r="H48" s="12"/>
      <c r="I48" s="12"/>
      <c r="J48" s="12"/>
    </row>
    <row r="49" spans="1:10" x14ac:dyDescent="0.2">
      <c r="A49" s="263"/>
      <c r="B49" s="253"/>
      <c r="C49" s="245"/>
      <c r="D49" s="257"/>
      <c r="E49" s="87">
        <v>265.8</v>
      </c>
      <c r="F49" s="84">
        <v>253.4</v>
      </c>
      <c r="G49" s="12"/>
      <c r="H49" s="12"/>
      <c r="I49" s="12"/>
      <c r="J49" s="12"/>
    </row>
    <row r="50" spans="1:10" x14ac:dyDescent="0.2">
      <c r="A50" s="262">
        <v>25</v>
      </c>
      <c r="B50" s="252"/>
      <c r="C50" s="240" t="s">
        <v>357</v>
      </c>
      <c r="D50" s="252" t="s">
        <v>61</v>
      </c>
      <c r="E50" s="87"/>
      <c r="F50" s="22">
        <v>696.5</v>
      </c>
      <c r="G50" s="12"/>
      <c r="H50" s="12"/>
      <c r="I50" s="12"/>
      <c r="J50" s="12"/>
    </row>
    <row r="51" spans="1:10" ht="12.6" customHeight="1" x14ac:dyDescent="0.2">
      <c r="A51" s="263"/>
      <c r="B51" s="253"/>
      <c r="C51" s="241"/>
      <c r="D51" s="253"/>
      <c r="E51" s="87">
        <v>711.09999999999991</v>
      </c>
      <c r="F51" s="84">
        <v>676.5</v>
      </c>
      <c r="G51" s="12"/>
      <c r="H51" s="12"/>
      <c r="I51" s="12"/>
      <c r="J51" s="12"/>
    </row>
    <row r="52" spans="1:10" ht="12.6" customHeight="1" x14ac:dyDescent="0.2">
      <c r="A52" s="85">
        <v>26</v>
      </c>
      <c r="B52" s="86"/>
      <c r="C52" s="51" t="s">
        <v>54</v>
      </c>
      <c r="D52" s="86" t="s">
        <v>62</v>
      </c>
      <c r="E52" s="87">
        <v>26.700000000000003</v>
      </c>
      <c r="F52" s="87">
        <v>26.3</v>
      </c>
      <c r="G52" s="12"/>
      <c r="H52" s="12"/>
      <c r="I52" s="12"/>
      <c r="J52" s="12"/>
    </row>
    <row r="53" spans="1:10" ht="12.6" customHeight="1" x14ac:dyDescent="0.2">
      <c r="A53" s="85">
        <v>27</v>
      </c>
      <c r="B53" s="86"/>
      <c r="C53" s="51" t="s">
        <v>48</v>
      </c>
      <c r="D53" s="86" t="s">
        <v>62</v>
      </c>
      <c r="E53" s="87">
        <v>31.9</v>
      </c>
      <c r="F53" s="87">
        <v>31.4</v>
      </c>
      <c r="G53" s="12"/>
      <c r="H53" s="12"/>
      <c r="I53" s="12"/>
      <c r="J53" s="12"/>
    </row>
    <row r="54" spans="1:10" ht="12.6" customHeight="1" x14ac:dyDescent="0.2">
      <c r="A54" s="85">
        <v>28</v>
      </c>
      <c r="B54" s="86"/>
      <c r="C54" s="51" t="s">
        <v>277</v>
      </c>
      <c r="D54" s="86" t="s">
        <v>217</v>
      </c>
      <c r="E54" s="87">
        <v>393.9</v>
      </c>
      <c r="F54" s="87">
        <v>380.70000000000005</v>
      </c>
      <c r="G54" s="12"/>
      <c r="H54" s="12"/>
      <c r="I54" s="12"/>
      <c r="J54" s="12"/>
    </row>
    <row r="55" spans="1:10" ht="24.95" customHeight="1" x14ac:dyDescent="0.2">
      <c r="A55" s="181" t="s">
        <v>453</v>
      </c>
      <c r="B55" s="182"/>
      <c r="C55" s="57" t="s">
        <v>354</v>
      </c>
      <c r="D55" s="86"/>
      <c r="E55" s="87">
        <v>203.70000000000002</v>
      </c>
      <c r="F55" s="87">
        <v>195.8</v>
      </c>
      <c r="G55" s="12"/>
      <c r="H55" s="12"/>
      <c r="I55" s="12"/>
      <c r="J55" s="12"/>
    </row>
    <row r="56" spans="1:10" ht="12.6" customHeight="1" x14ac:dyDescent="0.2">
      <c r="A56" s="181" t="s">
        <v>454</v>
      </c>
      <c r="B56" s="182"/>
      <c r="C56" s="57" t="s">
        <v>353</v>
      </c>
      <c r="D56" s="86"/>
      <c r="E56" s="87">
        <v>9.1</v>
      </c>
      <c r="F56" s="87">
        <v>8.9</v>
      </c>
      <c r="G56" s="12"/>
      <c r="H56" s="12"/>
      <c r="I56" s="12"/>
      <c r="J56" s="12"/>
    </row>
    <row r="57" spans="1:10" ht="12.6" customHeight="1" x14ac:dyDescent="0.2">
      <c r="A57" s="181" t="s">
        <v>455</v>
      </c>
      <c r="B57" s="182"/>
      <c r="C57" s="57" t="s">
        <v>355</v>
      </c>
      <c r="D57" s="86"/>
      <c r="E57" s="87">
        <v>121.6</v>
      </c>
      <c r="F57" s="87">
        <v>118</v>
      </c>
      <c r="G57" s="12"/>
      <c r="H57" s="12"/>
      <c r="I57" s="12"/>
      <c r="J57" s="12"/>
    </row>
    <row r="58" spans="1:10" ht="12.6" customHeight="1" x14ac:dyDescent="0.2">
      <c r="A58" s="181" t="s">
        <v>456</v>
      </c>
      <c r="B58" s="183"/>
      <c r="C58" s="57" t="s">
        <v>356</v>
      </c>
      <c r="D58" s="86"/>
      <c r="E58" s="87">
        <v>59.499999999999993</v>
      </c>
      <c r="F58" s="87">
        <v>58</v>
      </c>
      <c r="G58" s="12"/>
      <c r="H58" s="12"/>
      <c r="I58" s="12"/>
      <c r="J58" s="12"/>
    </row>
    <row r="59" spans="1:10" ht="12.6" customHeight="1" x14ac:dyDescent="0.2">
      <c r="A59" s="181" t="s">
        <v>457</v>
      </c>
      <c r="B59" s="183"/>
      <c r="C59" s="57" t="s">
        <v>458</v>
      </c>
      <c r="D59" s="86"/>
      <c r="E59" s="87">
        <v>0</v>
      </c>
      <c r="F59" s="87">
        <v>0</v>
      </c>
      <c r="G59" s="12"/>
      <c r="H59" s="12"/>
      <c r="I59" s="12"/>
      <c r="J59" s="12"/>
    </row>
    <row r="60" spans="1:10" ht="12.6" customHeight="1" x14ac:dyDescent="0.2">
      <c r="A60" s="85">
        <v>29</v>
      </c>
      <c r="B60" s="86"/>
      <c r="C60" s="184" t="s">
        <v>15</v>
      </c>
      <c r="D60" s="86" t="s">
        <v>58</v>
      </c>
      <c r="E60" s="87">
        <v>160.30000000000001</v>
      </c>
      <c r="F60" s="87">
        <v>155.9</v>
      </c>
      <c r="G60" s="12"/>
      <c r="H60" s="12"/>
      <c r="I60" s="12"/>
      <c r="J60" s="12"/>
    </row>
    <row r="61" spans="1:10" ht="12.6" customHeight="1" x14ac:dyDescent="0.2">
      <c r="A61" s="85">
        <v>30</v>
      </c>
      <c r="B61" s="86"/>
      <c r="C61" s="184" t="s">
        <v>278</v>
      </c>
      <c r="D61" s="86" t="s">
        <v>58</v>
      </c>
      <c r="E61" s="87">
        <v>108.5</v>
      </c>
      <c r="F61" s="87">
        <v>104.8</v>
      </c>
      <c r="G61" s="12"/>
      <c r="H61" s="12"/>
      <c r="I61" s="12"/>
      <c r="J61" s="12"/>
    </row>
    <row r="62" spans="1:10" ht="12.6" customHeight="1" x14ac:dyDescent="0.2">
      <c r="A62" s="262">
        <v>31</v>
      </c>
      <c r="B62" s="256" t="s">
        <v>296</v>
      </c>
      <c r="C62" s="345" t="s">
        <v>201</v>
      </c>
      <c r="D62" s="252"/>
      <c r="E62" s="207"/>
      <c r="F62" s="208">
        <v>590</v>
      </c>
      <c r="G62" s="12"/>
      <c r="H62" s="12"/>
      <c r="I62" s="12"/>
      <c r="J62" s="12"/>
    </row>
    <row r="63" spans="1:10" x14ac:dyDescent="0.2">
      <c r="A63" s="263"/>
      <c r="B63" s="257"/>
      <c r="C63" s="346"/>
      <c r="D63" s="253"/>
      <c r="E63" s="209">
        <v>688.4</v>
      </c>
      <c r="F63" s="210">
        <v>577.6</v>
      </c>
      <c r="G63" s="12"/>
      <c r="H63" s="12"/>
      <c r="I63" s="12"/>
      <c r="J63" s="12"/>
    </row>
    <row r="64" spans="1:10" x14ac:dyDescent="0.2">
      <c r="A64" s="262">
        <v>32</v>
      </c>
      <c r="B64" s="256"/>
      <c r="C64" s="240" t="s">
        <v>357</v>
      </c>
      <c r="D64" s="252" t="s">
        <v>61</v>
      </c>
      <c r="E64" s="166"/>
      <c r="F64" s="22">
        <v>590</v>
      </c>
      <c r="G64" s="12"/>
      <c r="H64" s="12"/>
      <c r="I64" s="12"/>
      <c r="J64" s="12"/>
    </row>
    <row r="65" spans="1:10" ht="12.6" customHeight="1" x14ac:dyDescent="0.2">
      <c r="A65" s="263"/>
      <c r="B65" s="257"/>
      <c r="C65" s="241"/>
      <c r="D65" s="253"/>
      <c r="E65" s="87">
        <v>688.4</v>
      </c>
      <c r="F65" s="84">
        <v>577.6</v>
      </c>
      <c r="G65" s="12"/>
      <c r="H65" s="12"/>
      <c r="I65" s="12"/>
      <c r="J65" s="12"/>
    </row>
    <row r="66" spans="1:10" ht="18" customHeight="1" x14ac:dyDescent="0.2">
      <c r="A66" s="85">
        <v>33</v>
      </c>
      <c r="B66" s="78" t="s">
        <v>76</v>
      </c>
      <c r="C66" s="146" t="s">
        <v>193</v>
      </c>
      <c r="D66" s="112"/>
      <c r="E66" s="130">
        <v>58.6</v>
      </c>
      <c r="F66" s="130">
        <v>57.800000000000004</v>
      </c>
      <c r="G66" s="12"/>
      <c r="H66" s="12"/>
      <c r="I66" s="12"/>
      <c r="J66" s="12"/>
    </row>
    <row r="67" spans="1:10" ht="12.6" customHeight="1" x14ac:dyDescent="0.2">
      <c r="A67" s="85">
        <v>34</v>
      </c>
      <c r="B67" s="97" t="s">
        <v>301</v>
      </c>
      <c r="C67" s="185" t="s">
        <v>275</v>
      </c>
      <c r="D67" s="112"/>
      <c r="E67" s="178">
        <v>58.6</v>
      </c>
      <c r="F67" s="178">
        <v>57.800000000000004</v>
      </c>
      <c r="G67" s="12"/>
      <c r="H67" s="12"/>
      <c r="I67" s="12"/>
      <c r="J67" s="12"/>
    </row>
    <row r="68" spans="1:10" ht="12.6" customHeight="1" x14ac:dyDescent="0.2">
      <c r="A68" s="85">
        <v>35</v>
      </c>
      <c r="B68" s="102"/>
      <c r="C68" s="51" t="s">
        <v>112</v>
      </c>
      <c r="D68" s="86" t="s">
        <v>62</v>
      </c>
      <c r="E68" s="87">
        <v>58.6</v>
      </c>
      <c r="F68" s="87">
        <v>57.800000000000004</v>
      </c>
      <c r="G68" s="12"/>
      <c r="H68" s="12"/>
      <c r="I68" s="12"/>
      <c r="J68" s="12"/>
    </row>
    <row r="69" spans="1:10" ht="12.6" customHeight="1" x14ac:dyDescent="0.2">
      <c r="A69" s="262">
        <v>36</v>
      </c>
      <c r="B69" s="312"/>
      <c r="C69" s="227" t="s">
        <v>20</v>
      </c>
      <c r="D69" s="252"/>
      <c r="E69" s="87"/>
      <c r="F69" s="61">
        <v>18902.5</v>
      </c>
      <c r="G69" s="12"/>
      <c r="H69" s="12"/>
      <c r="I69" s="12"/>
      <c r="J69" s="12"/>
    </row>
    <row r="70" spans="1:10" ht="12.75" customHeight="1" x14ac:dyDescent="0.2">
      <c r="A70" s="263"/>
      <c r="B70" s="313"/>
      <c r="C70" s="228"/>
      <c r="D70" s="253"/>
      <c r="E70" s="63">
        <v>19631.600000000002</v>
      </c>
      <c r="F70" s="63">
        <v>18686.699999999997</v>
      </c>
      <c r="G70" s="12"/>
      <c r="H70" s="12"/>
      <c r="I70" s="12"/>
      <c r="J70" s="12"/>
    </row>
    <row r="71" spans="1:10" ht="12.75" customHeight="1" x14ac:dyDescent="0.2">
      <c r="A71" s="66"/>
      <c r="B71" s="186"/>
      <c r="C71" s="187"/>
      <c r="D71" s="68"/>
      <c r="E71" s="188"/>
      <c r="F71" s="188"/>
      <c r="G71" s="12"/>
      <c r="H71" s="12"/>
      <c r="I71" s="12"/>
      <c r="J71" s="12"/>
    </row>
    <row r="72" spans="1:10" x14ac:dyDescent="0.2">
      <c r="C72" s="170" t="s">
        <v>113</v>
      </c>
      <c r="D72" s="68"/>
      <c r="E72" s="137"/>
      <c r="F72" s="137"/>
    </row>
    <row r="73" spans="1:10" x14ac:dyDescent="0.2">
      <c r="D73" s="68"/>
      <c r="E73" s="137"/>
      <c r="F73" s="137"/>
    </row>
    <row r="74" spans="1:10" x14ac:dyDescent="0.2">
      <c r="E74" s="137"/>
      <c r="F74" s="137"/>
    </row>
    <row r="75" spans="1:10" x14ac:dyDescent="0.2">
      <c r="E75" s="137"/>
      <c r="F75" s="137"/>
    </row>
    <row r="76" spans="1:10" x14ac:dyDescent="0.2">
      <c r="E76" s="127"/>
      <c r="F76" s="127"/>
    </row>
    <row r="77" spans="1:10" x14ac:dyDescent="0.2">
      <c r="E77" s="141"/>
      <c r="F77" s="141"/>
    </row>
    <row r="78" spans="1:10" x14ac:dyDescent="0.2">
      <c r="E78" s="141"/>
      <c r="F78" s="141"/>
    </row>
    <row r="79" spans="1:10" x14ac:dyDescent="0.2">
      <c r="E79" s="141"/>
      <c r="F79" s="141"/>
    </row>
    <row r="80" spans="1:10" x14ac:dyDescent="0.2">
      <c r="C80" s="9"/>
      <c r="E80" s="137"/>
      <c r="F80" s="137"/>
    </row>
    <row r="81" spans="3:6" x14ac:dyDescent="0.2">
      <c r="E81" s="9"/>
      <c r="F81" s="9"/>
    </row>
    <row r="82" spans="3:6" x14ac:dyDescent="0.2">
      <c r="C82" s="158"/>
      <c r="E82" s="141"/>
      <c r="F82" s="141"/>
    </row>
    <row r="83" spans="3:6" x14ac:dyDescent="0.2">
      <c r="E83" s="141"/>
      <c r="F83" s="141"/>
    </row>
    <row r="84" spans="3:6" x14ac:dyDescent="0.2">
      <c r="E84" s="9"/>
      <c r="F84" s="9"/>
    </row>
    <row r="85" spans="3:6" x14ac:dyDescent="0.2">
      <c r="E85" s="141"/>
      <c r="F85" s="141"/>
    </row>
    <row r="86" spans="3:6" x14ac:dyDescent="0.2">
      <c r="E86" s="9"/>
      <c r="F86" s="9"/>
    </row>
    <row r="87" spans="3:6" x14ac:dyDescent="0.2">
      <c r="E87" s="9"/>
      <c r="F87" s="9"/>
    </row>
  </sheetData>
  <mergeCells count="87">
    <mergeCell ref="C9:C10"/>
    <mergeCell ref="C11:C12"/>
    <mergeCell ref="B9:B10"/>
    <mergeCell ref="B11:B12"/>
    <mergeCell ref="C1:F1"/>
    <mergeCell ref="E2:F2"/>
    <mergeCell ref="A4:F4"/>
    <mergeCell ref="A9:A10"/>
    <mergeCell ref="A11:A12"/>
    <mergeCell ref="D9:D10"/>
    <mergeCell ref="D11:D12"/>
    <mergeCell ref="D15:D16"/>
    <mergeCell ref="D18:D19"/>
    <mergeCell ref="D20:D21"/>
    <mergeCell ref="C15:C16"/>
    <mergeCell ref="C18:C19"/>
    <mergeCell ref="C20:C21"/>
    <mergeCell ref="B15:B16"/>
    <mergeCell ref="B18:B19"/>
    <mergeCell ref="B20:B21"/>
    <mergeCell ref="A15:A16"/>
    <mergeCell ref="A18:A19"/>
    <mergeCell ref="A20:A21"/>
    <mergeCell ref="D23:D24"/>
    <mergeCell ref="C23:C24"/>
    <mergeCell ref="B23:B24"/>
    <mergeCell ref="A23:A24"/>
    <mergeCell ref="D26:D27"/>
    <mergeCell ref="B26:B27"/>
    <mergeCell ref="D28:D29"/>
    <mergeCell ref="D30:D31"/>
    <mergeCell ref="D32:D33"/>
    <mergeCell ref="C26:C27"/>
    <mergeCell ref="C28:C29"/>
    <mergeCell ref="C30:C31"/>
    <mergeCell ref="C32:C33"/>
    <mergeCell ref="B28:B29"/>
    <mergeCell ref="B30:B31"/>
    <mergeCell ref="B32:B33"/>
    <mergeCell ref="A26:A27"/>
    <mergeCell ref="A28:A29"/>
    <mergeCell ref="A30:A31"/>
    <mergeCell ref="A32:A33"/>
    <mergeCell ref="C35:C36"/>
    <mergeCell ref="C37:C38"/>
    <mergeCell ref="C39:C40"/>
    <mergeCell ref="C41:C42"/>
    <mergeCell ref="C43:C44"/>
    <mergeCell ref="B35:B36"/>
    <mergeCell ref="B37:B38"/>
    <mergeCell ref="B39:B40"/>
    <mergeCell ref="B41:B42"/>
    <mergeCell ref="B43:B44"/>
    <mergeCell ref="A35:A36"/>
    <mergeCell ref="A37:A38"/>
    <mergeCell ref="A39:A40"/>
    <mergeCell ref="A41:A42"/>
    <mergeCell ref="A43:A44"/>
    <mergeCell ref="D35:D36"/>
    <mergeCell ref="D37:D38"/>
    <mergeCell ref="D39:D40"/>
    <mergeCell ref="D41:D42"/>
    <mergeCell ref="D43:D44"/>
    <mergeCell ref="D46:D47"/>
    <mergeCell ref="D48:D49"/>
    <mergeCell ref="D50:D51"/>
    <mergeCell ref="C46:C47"/>
    <mergeCell ref="C48:C49"/>
    <mergeCell ref="C50:C51"/>
    <mergeCell ref="B46:B47"/>
    <mergeCell ref="B48:B49"/>
    <mergeCell ref="B50:B51"/>
    <mergeCell ref="A46:A47"/>
    <mergeCell ref="A48:A49"/>
    <mergeCell ref="A50:A51"/>
    <mergeCell ref="D69:D70"/>
    <mergeCell ref="C69:C70"/>
    <mergeCell ref="B69:B70"/>
    <mergeCell ref="A69:A70"/>
    <mergeCell ref="D62:D63"/>
    <mergeCell ref="D64:D65"/>
    <mergeCell ref="C62:C63"/>
    <mergeCell ref="B62:B63"/>
    <mergeCell ref="A62:A63"/>
    <mergeCell ref="C64:C65"/>
    <mergeCell ref="B64:B65"/>
    <mergeCell ref="A64:A65"/>
  </mergeCells>
  <phoneticPr fontId="15" type="noConversion"/>
  <pageMargins left="0.59055118110236227" right="0" top="0.39370078740157483" bottom="0.19685039370078741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11</vt:i4>
      </vt:variant>
      <vt:variant>
        <vt:lpstr>Įvardytieji diapazonai</vt:lpstr>
      </vt:variant>
      <vt:variant>
        <vt:i4>22</vt:i4>
      </vt:variant>
    </vt:vector>
  </HeadingPairs>
  <TitlesOfParts>
    <vt:vector size="33" baseType="lpstr">
      <vt:lpstr>1 pr</vt:lpstr>
      <vt:lpstr>2 pr</vt:lpstr>
      <vt:lpstr>3 pr</vt:lpstr>
      <vt:lpstr>4 pr</vt:lpstr>
      <vt:lpstr>5 pr</vt:lpstr>
      <vt:lpstr>6 pr</vt:lpstr>
      <vt:lpstr>7 pr</vt:lpstr>
      <vt:lpstr>8 pr</vt:lpstr>
      <vt:lpstr>9 pr</vt:lpstr>
      <vt:lpstr>10 pr</vt:lpstr>
      <vt:lpstr>11 pr</vt:lpstr>
      <vt:lpstr>'1 pr'!Print_Area</vt:lpstr>
      <vt:lpstr>'10 pr'!Print_Area</vt:lpstr>
      <vt:lpstr>'11 pr'!Print_Area</vt:lpstr>
      <vt:lpstr>'2 pr'!Print_Area</vt:lpstr>
      <vt:lpstr>'3 pr'!Print_Area</vt:lpstr>
      <vt:lpstr>'4 pr'!Print_Area</vt:lpstr>
      <vt:lpstr>'5 pr'!Print_Area</vt:lpstr>
      <vt:lpstr>'6 pr'!Print_Area</vt:lpstr>
      <vt:lpstr>'7 pr'!Print_Area</vt:lpstr>
      <vt:lpstr>'8 pr'!Print_Area</vt:lpstr>
      <vt:lpstr>'9 pr'!Print_Area</vt:lpstr>
      <vt:lpstr>'1 pr'!Print_Titles</vt:lpstr>
      <vt:lpstr>'10 pr'!Print_Titles</vt:lpstr>
      <vt:lpstr>'11 pr'!Print_Titles</vt:lpstr>
      <vt:lpstr>'2 pr'!Print_Titles</vt:lpstr>
      <vt:lpstr>'3 pr'!Print_Titles</vt:lpstr>
      <vt:lpstr>'4 pr'!Print_Titles</vt:lpstr>
      <vt:lpstr>'5 pr'!Print_Titles</vt:lpstr>
      <vt:lpstr>'6 pr'!Print_Titles</vt:lpstr>
      <vt:lpstr>'7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Jolanta Sakavičienė</cp:lastModifiedBy>
  <cp:lastPrinted>2023-11-13T14:46:51Z</cp:lastPrinted>
  <dcterms:created xsi:type="dcterms:W3CDTF">1996-10-14T23:33:28Z</dcterms:created>
  <dcterms:modified xsi:type="dcterms:W3CDTF">2023-11-14T13:10:37Z</dcterms:modified>
</cp:coreProperties>
</file>